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12"/>
  <workbookPr/>
  <mc:AlternateContent xmlns:mc="http://schemas.openxmlformats.org/markup-compatibility/2006">
    <mc:Choice Requires="x15">
      <x15ac:absPath xmlns:x15ac="http://schemas.microsoft.com/office/spreadsheetml/2010/11/ac" url="P:\Marketing\YouTube\Videos\Tutorials\20260624 month end 4 formula reports\"/>
    </mc:Choice>
  </mc:AlternateContent>
  <xr:revisionPtr revIDLastSave="0" documentId="8_{DFE1A4F0-05FB-4A6F-9037-764F45AF6B0B}" xr6:coauthVersionLast="47" xr6:coauthVersionMax="47" xr10:uidLastSave="{00000000-0000-0000-0000-000000000000}"/>
  <bookViews>
    <workbookView xWindow="29070" yWindow="390" windowWidth="16155" windowHeight="14595" xr2:uid="{00000000-000D-0000-FFFF-FFFF00000000}"/>
  </bookViews>
  <sheets>
    <sheet name="Excel U" sheetId="4" r:id="rId1"/>
    <sheet name="Exercise 1" sheetId="1" r:id="rId2"/>
    <sheet name="Exercise 2" sheetId="2" r:id="rId3"/>
    <sheet name="Exercise 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5" i="3" l="1"/>
  <c r="E25" i="3"/>
  <c r="D25" i="3"/>
  <c r="F20" i="3"/>
  <c r="E20" i="3"/>
  <c r="D20" i="3"/>
  <c r="E15" i="3"/>
  <c r="F15" i="3"/>
  <c r="D15" i="3"/>
  <c r="F24" i="3"/>
  <c r="E24" i="3"/>
  <c r="D24" i="3"/>
  <c r="F19" i="3"/>
  <c r="E19" i="3"/>
  <c r="D19" i="3"/>
  <c r="E14" i="3"/>
  <c r="F14" i="3"/>
  <c r="D14" i="3"/>
  <c r="F23" i="3"/>
  <c r="E23" i="3"/>
  <c r="D23" i="3"/>
  <c r="F18" i="3"/>
  <c r="E18" i="3"/>
  <c r="D18" i="3"/>
  <c r="E13" i="3"/>
  <c r="F13" i="3"/>
  <c r="D13" i="3"/>
  <c r="F22" i="3"/>
  <c r="E22" i="3"/>
  <c r="D22" i="3"/>
  <c r="F17" i="3"/>
  <c r="E17" i="3"/>
  <c r="D17" i="3"/>
  <c r="F12" i="3"/>
  <c r="E12" i="3"/>
  <c r="D12" i="3"/>
  <c r="D7" i="2"/>
  <c r="E7" i="2"/>
  <c r="D8" i="2"/>
  <c r="E8" i="2"/>
  <c r="D9" i="2"/>
  <c r="E9" i="2"/>
  <c r="C8" i="2"/>
  <c r="C9" i="2"/>
  <c r="C7" i="2"/>
  <c r="E8" i="1"/>
  <c r="E7" i="1"/>
  <c r="E6" i="1"/>
</calcChain>
</file>

<file path=xl/sharedStrings.xml><?xml version="1.0" encoding="utf-8"?>
<sst xmlns="http://schemas.openxmlformats.org/spreadsheetml/2006/main" count="115" uniqueCount="39">
  <si>
    <t>Excel University</t>
  </si>
  <si>
    <t>Department</t>
  </si>
  <si>
    <t>Sales</t>
  </si>
  <si>
    <t>Operations</t>
  </si>
  <si>
    <t>Actual</t>
  </si>
  <si>
    <t>Budget</t>
  </si>
  <si>
    <t>Lakeside Supply Co.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</si>
  <si>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</si>
  <si>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</si>
  <si>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</si>
  <si>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</si>
  <si>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</si>
  <si>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</si>
  <si>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</si>
  <si>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</si>
  <si>
    <t>Act</t>
  </si>
  <si>
    <t>Bud</t>
  </si>
  <si>
    <t>Var</t>
  </si>
  <si>
    <t>Var%</t>
  </si>
  <si>
    <t>Exercise 1</t>
  </si>
  <si>
    <t>Exercise</t>
  </si>
  <si>
    <t>Account</t>
  </si>
  <si>
    <t>Sales department</t>
  </si>
  <si>
    <t>Data (Actual)</t>
  </si>
  <si>
    <t>Data (Budget)</t>
  </si>
  <si>
    <t>Warm-up: SUMIFS with cell references (absolute/relative)</t>
  </si>
  <si>
    <t>Item</t>
  </si>
  <si>
    <t>Wages</t>
  </si>
  <si>
    <t>Salary</t>
  </si>
  <si>
    <t>Overhead</t>
  </si>
  <si>
    <t>Corporate</t>
  </si>
  <si>
    <t>Wages account</t>
  </si>
  <si>
    <t>Warm-up: SUMIFS with one condition; two conditions; static values (cell ref next ex)</t>
  </si>
  <si>
    <t>Sales department, Wages account</t>
  </si>
  <si>
    <t>Exercise 2</t>
  </si>
  <si>
    <t>Operating Expense Report</t>
  </si>
  <si>
    <t>Report</t>
  </si>
  <si>
    <t>Exercise 3</t>
  </si>
  <si>
    <t>Populate the report values (report is formatted per corporate standards)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</si>
</sst>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8"/>
      <name val="Aptos Narrow"/>
      <family val="2"/>
    </font>
    <font>
      <sz val="14"/>
      <name val="Aptos Narrow"/>
      <family val="2"/>
    </font>
    <font>
      <i/>
      <sz val="10"/>
      <color rgb="FF595959"/>
      <name val="Arial"/>
      <family val="2"/>
    </font>
    <font>
      <b/>
      <sz val="10"/>
      <color rgb="FF000000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6"/>
      <color rgb="FF1F4E79"/>
      <name val="Arial"/>
      <family val="2"/>
    </font>
    <font>
      <b/>
      <sz val="12"/>
      <color rgb="FF2E75B6"/>
      <name val="Arial"/>
      <family val="2"/>
    </font>
    <font>
      <b/>
      <sz val="11"/>
      <color rgb="FFFFFFFF"/>
      <name val="Calibri"/>
      <family val="2"/>
      <scheme val="minor"/>
    </font>
    <font>
      <i/>
      <sz val="11"/>
      <color rgb="FF595959"/>
      <name val="Calibri"/>
      <family val="2"/>
      <scheme val="minor"/>
    </font>
    <font>
      <b/>
      <sz val="12"/>
      <color rgb="FF1F4E7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2E75B6"/>
        <bgColor indexed="64"/>
      </patternFill>
    </fill>
    <fill>
      <patternFill patternType="solid">
        <fgColor rgb="FFDEEBF7"/>
        <bgColor indexed="64"/>
      </patternFill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rgb="FFBDD7EE"/>
      </top>
      <bottom/>
      <diagonal/>
    </border>
    <border>
      <left/>
      <right/>
      <top/>
      <bottom style="thin">
        <color rgb="FFBDD7EE"/>
      </bottom>
      <diagonal/>
    </border>
  </borders>
  <cellStyleXfs count="3">
    <xf numFmtId="0" fontId="0" fillId="0" borderId="0"/>
    <xf numFmtId="0" fontId="8" fillId="0" borderId="0"/>
    <xf numFmtId="0" fontId="12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3" fontId="6" fillId="0" borderId="0" xfId="0" applyNumberFormat="1" applyFont="1"/>
    <xf numFmtId="0" fontId="9" fillId="0" borderId="1" xfId="1" applyFont="1" applyBorder="1"/>
    <xf numFmtId="0" fontId="8" fillId="0" borderId="1" xfId="1" applyBorder="1"/>
    <xf numFmtId="0" fontId="8" fillId="0" borderId="0" xfId="1"/>
    <xf numFmtId="0" fontId="10" fillId="0" borderId="0" xfId="1" applyFont="1"/>
    <xf numFmtId="0" fontId="11" fillId="0" borderId="0" xfId="1" applyFont="1"/>
    <xf numFmtId="0" fontId="12" fillId="0" borderId="0" xfId="2"/>
    <xf numFmtId="0" fontId="7" fillId="0" borderId="0" xfId="0" applyFont="1"/>
    <xf numFmtId="3" fontId="0" fillId="0" borderId="0" xfId="0" applyNumberFormat="1"/>
    <xf numFmtId="0" fontId="5" fillId="2" borderId="0" xfId="0" applyFont="1" applyFill="1"/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/>
    <xf numFmtId="0" fontId="15" fillId="3" borderId="0" xfId="0" applyFont="1" applyFill="1" applyAlignment="1">
      <alignment horizontal="center"/>
    </xf>
    <xf numFmtId="0" fontId="16" fillId="0" borderId="2" xfId="0" applyFont="1" applyBorder="1"/>
    <xf numFmtId="0" fontId="0" fillId="0" borderId="3" xfId="0" applyBorder="1"/>
    <xf numFmtId="0" fontId="16" fillId="0" borderId="3" xfId="0" applyFont="1" applyBorder="1"/>
    <xf numFmtId="3" fontId="0" fillId="4" borderId="2" xfId="0" applyNumberFormat="1" applyFill="1" applyBorder="1" applyAlignment="1">
      <alignment horizontal="right"/>
    </xf>
    <xf numFmtId="3" fontId="0" fillId="5" borderId="0" xfId="0" applyNumberFormat="1" applyFill="1" applyAlignment="1">
      <alignment horizontal="right"/>
    </xf>
    <xf numFmtId="3" fontId="0" fillId="0" borderId="0" xfId="0" applyNumberFormat="1" applyAlignment="1">
      <alignment horizontal="right"/>
    </xf>
    <xf numFmtId="9" fontId="7" fillId="0" borderId="3" xfId="0" applyNumberFormat="1" applyFont="1" applyBorder="1" applyAlignment="1">
      <alignment horizontal="right"/>
    </xf>
    <xf numFmtId="0" fontId="17" fillId="0" borderId="2" xfId="0" applyFont="1" applyBorder="1"/>
  </cellXfs>
  <cellStyles count="3">
    <cellStyle name="Hyperlink 2" xfId="2" xr:uid="{2FC47EFA-AE74-4AFC-8144-1FFCB2C589F6}"/>
    <cellStyle name="Normal" xfId="0" builtinId="0"/>
    <cellStyle name="Normal 2" xfId="1" xr:uid="{D95D7BBE-B085-4F80-AFEA-2E86B784E2B5}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3" formatCode="#,##0"/>
    </dxf>
    <dxf>
      <alignment horizontal="general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_Transactions1" displayName="tbl_Transactions1" ref="B12:D30" headerRowDxfId="2">
  <autoFilter ref="B12:D30" xr:uid="{00000000-0009-0000-0100-000001000000}"/>
  <tableColumns count="3">
    <tableColumn id="6" xr3:uid="{00000000-0010-0000-0000-000006000000}" name="Department"/>
    <tableColumn id="7" xr3:uid="{00000000-0010-0000-0000-000007000000}" name="Account"/>
    <tableColumn id="8" xr3:uid="{00000000-0010-0000-0000-000008000000}" name="Actual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_Budget" displayName="tbl_Budget" ref="B14:D23" headerRowDxfId="1">
  <autoFilter ref="B14:D23" xr:uid="{00000000-0009-0000-0100-000002000000}"/>
  <tableColumns count="3">
    <tableColumn id="1" xr3:uid="{00000000-0010-0000-0100-000001000000}" name="Department"/>
    <tableColumn id="2" xr3:uid="{00000000-0010-0000-0100-000002000000}" name="Account"/>
    <tableColumn id="3" xr3:uid="{00000000-0010-0000-0100-000003000000}" name="Budget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B0F81-28D8-45D3-B8EC-C582F5630EC8}">
  <sheetPr codeName="Sheet2"/>
  <dimension ref="A1:G13"/>
  <sheetViews>
    <sheetView tabSelected="1" workbookViewId="0"/>
  </sheetViews>
  <sheetFormatPr defaultRowHeight="15.75" x14ac:dyDescent="0.25"/>
  <cols>
    <col min="1" max="16384" width="9.140625" style="9"/>
  </cols>
  <sheetData>
    <row r="1" spans="1:7" ht="24" thickBot="1" x14ac:dyDescent="0.4">
      <c r="A1" s="7" t="s">
        <v>7</v>
      </c>
      <c r="B1" s="8"/>
      <c r="C1" s="8"/>
      <c r="D1" s="8"/>
      <c r="E1" s="8"/>
      <c r="F1" s="8"/>
      <c r="G1" s="8"/>
    </row>
    <row r="2" spans="1:7" ht="18.75" x14ac:dyDescent="0.3">
      <c r="A2" s="10" t="s">
        <v>0</v>
      </c>
    </row>
    <row r="4" spans="1:7" x14ac:dyDescent="0.25">
      <c r="A4" s="11" t="s">
        <v>0</v>
      </c>
    </row>
    <row r="5" spans="1:7" x14ac:dyDescent="0.25">
      <c r="A5" s="11"/>
      <c r="B5" s="9" t="s">
        <v>8</v>
      </c>
    </row>
    <row r="7" spans="1:7" x14ac:dyDescent="0.25">
      <c r="A7" s="11" t="s">
        <v>9</v>
      </c>
    </row>
    <row r="8" spans="1:7" x14ac:dyDescent="0.25">
      <c r="B8" s="9" t="s">
        <v>10</v>
      </c>
    </row>
    <row r="9" spans="1:7" x14ac:dyDescent="0.25">
      <c r="B9" s="12" t="s">
        <v>11</v>
      </c>
    </row>
    <row r="11" spans="1:7" x14ac:dyDescent="0.25">
      <c r="A11" s="11" t="s">
        <v>12</v>
      </c>
    </row>
    <row r="12" spans="1:7" x14ac:dyDescent="0.25">
      <c r="B12" s="9" t="s">
        <v>13</v>
      </c>
    </row>
    <row r="13" spans="1:7" x14ac:dyDescent="0.25">
      <c r="B13" s="12" t="s">
        <v>14</v>
      </c>
    </row>
  </sheetData>
  <hyperlinks>
    <hyperlink ref="B9" r:id="rId1" xr:uid="{B6280AD0-3BAB-47F6-BD16-699B195B1DB4}"/>
    <hyperlink ref="B13" r:id="rId2" xr:uid="{B6BD6B3F-5A88-44CF-B44F-4AF7766CFABC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"/>
  <sheetViews>
    <sheetView zoomScaleNormal="100" workbookViewId="0"/>
  </sheetViews>
  <sheetFormatPr defaultRowHeight="15" x14ac:dyDescent="0.25"/>
  <cols>
    <col min="1" max="1" width="9.42578125" customWidth="1"/>
    <col min="2" max="4" width="13.42578125" customWidth="1"/>
  </cols>
  <sheetData>
    <row r="1" spans="1:5" ht="24" x14ac:dyDescent="0.4">
      <c r="A1" s="1" t="s">
        <v>19</v>
      </c>
    </row>
    <row r="2" spans="1:5" ht="18.75" x14ac:dyDescent="0.3">
      <c r="A2" s="2" t="s">
        <v>0</v>
      </c>
    </row>
    <row r="4" spans="1:5" x14ac:dyDescent="0.25">
      <c r="A4" s="13" t="s">
        <v>20</v>
      </c>
      <c r="B4" t="s">
        <v>32</v>
      </c>
    </row>
    <row r="5" spans="1:5" x14ac:dyDescent="0.25">
      <c r="A5" s="13"/>
    </row>
    <row r="6" spans="1:5" x14ac:dyDescent="0.25">
      <c r="A6" s="13"/>
      <c r="B6" t="s">
        <v>22</v>
      </c>
      <c r="E6" s="14">
        <f>SUMIFS(tbl_Transactions1[Actual],tbl_Transactions1[Department],"Sales")</f>
        <v>275834</v>
      </c>
    </row>
    <row r="7" spans="1:5" x14ac:dyDescent="0.25">
      <c r="A7" s="13"/>
      <c r="B7" t="s">
        <v>31</v>
      </c>
      <c r="E7" s="14">
        <f>SUMIFS(tbl_Transactions1[Actual],tbl_Transactions1[Account],"Wages")</f>
        <v>450486</v>
      </c>
    </row>
    <row r="8" spans="1:5" x14ac:dyDescent="0.25">
      <c r="A8" s="13"/>
      <c r="B8" t="s">
        <v>33</v>
      </c>
      <c r="E8" s="14">
        <f>SUMIFS(tbl_Transactions1[Actual],tbl_Transactions1[Department],"Sales",tbl_Transactions1[Account],"Wages")</f>
        <v>137714</v>
      </c>
    </row>
    <row r="10" spans="1:5" x14ac:dyDescent="0.25">
      <c r="A10" s="4" t="s">
        <v>23</v>
      </c>
    </row>
    <row r="12" spans="1:5" x14ac:dyDescent="0.25">
      <c r="B12" s="15" t="s">
        <v>1</v>
      </c>
      <c r="C12" s="15" t="s">
        <v>21</v>
      </c>
      <c r="D12" s="15" t="s">
        <v>4</v>
      </c>
    </row>
    <row r="13" spans="1:5" x14ac:dyDescent="0.25">
      <c r="B13" s="5" t="s">
        <v>30</v>
      </c>
      <c r="C13" s="5" t="s">
        <v>27</v>
      </c>
      <c r="D13" s="6">
        <v>76310</v>
      </c>
    </row>
    <row r="14" spans="1:5" x14ac:dyDescent="0.25">
      <c r="B14" s="5" t="s">
        <v>30</v>
      </c>
      <c r="C14" s="5" t="s">
        <v>28</v>
      </c>
      <c r="D14" s="6">
        <v>62830</v>
      </c>
    </row>
    <row r="15" spans="1:5" x14ac:dyDescent="0.25">
      <c r="B15" s="5" t="s">
        <v>30</v>
      </c>
      <c r="C15" s="5" t="s">
        <v>29</v>
      </c>
      <c r="D15" s="6">
        <v>20160</v>
      </c>
    </row>
    <row r="16" spans="1:5" x14ac:dyDescent="0.25">
      <c r="B16" s="5" t="s">
        <v>3</v>
      </c>
      <c r="C16" s="5" t="s">
        <v>27</v>
      </c>
      <c r="D16" s="6">
        <v>80076</v>
      </c>
    </row>
    <row r="17" spans="2:4" x14ac:dyDescent="0.25">
      <c r="B17" s="5" t="s">
        <v>3</v>
      </c>
      <c r="C17" s="5" t="s">
        <v>28</v>
      </c>
      <c r="D17" s="6">
        <v>64061</v>
      </c>
    </row>
    <row r="18" spans="2:4" x14ac:dyDescent="0.25">
      <c r="B18" s="5" t="s">
        <v>3</v>
      </c>
      <c r="C18" s="5" t="s">
        <v>29</v>
      </c>
      <c r="D18" s="6">
        <v>13559</v>
      </c>
    </row>
    <row r="19" spans="2:4" x14ac:dyDescent="0.25">
      <c r="B19" s="5" t="s">
        <v>2</v>
      </c>
      <c r="C19" s="5" t="s">
        <v>27</v>
      </c>
      <c r="D19" s="6">
        <v>68857</v>
      </c>
    </row>
    <row r="20" spans="2:4" x14ac:dyDescent="0.25">
      <c r="B20" s="5" t="s">
        <v>2</v>
      </c>
      <c r="C20" s="5" t="s">
        <v>28</v>
      </c>
      <c r="D20" s="6">
        <v>48854</v>
      </c>
    </row>
    <row r="21" spans="2:4" x14ac:dyDescent="0.25">
      <c r="B21" s="5" t="s">
        <v>2</v>
      </c>
      <c r="C21" s="5" t="s">
        <v>29</v>
      </c>
      <c r="D21" s="6">
        <v>20206</v>
      </c>
    </row>
    <row r="22" spans="2:4" x14ac:dyDescent="0.25">
      <c r="B22" s="5" t="s">
        <v>30</v>
      </c>
      <c r="C22" s="5" t="s">
        <v>27</v>
      </c>
      <c r="D22" s="6">
        <v>76310</v>
      </c>
    </row>
    <row r="23" spans="2:4" x14ac:dyDescent="0.25">
      <c r="B23" s="5" t="s">
        <v>30</v>
      </c>
      <c r="C23" s="5" t="s">
        <v>28</v>
      </c>
      <c r="D23" s="6">
        <v>62830</v>
      </c>
    </row>
    <row r="24" spans="2:4" x14ac:dyDescent="0.25">
      <c r="B24" s="5" t="s">
        <v>30</v>
      </c>
      <c r="C24" s="5" t="s">
        <v>29</v>
      </c>
      <c r="D24" s="6">
        <v>20160</v>
      </c>
    </row>
    <row r="25" spans="2:4" x14ac:dyDescent="0.25">
      <c r="B25" s="5" t="s">
        <v>3</v>
      </c>
      <c r="C25" s="5" t="s">
        <v>27</v>
      </c>
      <c r="D25" s="6">
        <v>80076</v>
      </c>
    </row>
    <row r="26" spans="2:4" x14ac:dyDescent="0.25">
      <c r="B26" s="5" t="s">
        <v>3</v>
      </c>
      <c r="C26" s="5" t="s">
        <v>28</v>
      </c>
      <c r="D26" s="6">
        <v>64061</v>
      </c>
    </row>
    <row r="27" spans="2:4" x14ac:dyDescent="0.25">
      <c r="B27" s="5" t="s">
        <v>3</v>
      </c>
      <c r="C27" s="5" t="s">
        <v>29</v>
      </c>
      <c r="D27" s="6">
        <v>13559</v>
      </c>
    </row>
    <row r="28" spans="2:4" x14ac:dyDescent="0.25">
      <c r="B28" s="5" t="s">
        <v>2</v>
      </c>
      <c r="C28" s="5" t="s">
        <v>27</v>
      </c>
      <c r="D28" s="6">
        <v>68857</v>
      </c>
    </row>
    <row r="29" spans="2:4" x14ac:dyDescent="0.25">
      <c r="B29" s="5" t="s">
        <v>2</v>
      </c>
      <c r="C29" s="5" t="s">
        <v>28</v>
      </c>
      <c r="D29" s="6">
        <v>48854</v>
      </c>
    </row>
    <row r="30" spans="2:4" x14ac:dyDescent="0.25">
      <c r="B30" s="5" t="s">
        <v>2</v>
      </c>
      <c r="C30" s="5" t="s">
        <v>29</v>
      </c>
      <c r="D30" s="6">
        <v>20206</v>
      </c>
    </row>
  </sheetData>
  <pageMargins left="0.75" right="0.75" top="1" bottom="1" header="0.5" footer="0.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3"/>
  <sheetViews>
    <sheetView zoomScaleNormal="100" workbookViewId="0"/>
  </sheetViews>
  <sheetFormatPr defaultRowHeight="15" x14ac:dyDescent="0.25"/>
  <cols>
    <col min="1" max="1" width="10.5703125" customWidth="1"/>
    <col min="2" max="5" width="12.7109375" customWidth="1"/>
    <col min="6" max="6" width="10" customWidth="1"/>
  </cols>
  <sheetData>
    <row r="1" spans="1:5" ht="24" x14ac:dyDescent="0.4">
      <c r="A1" s="1" t="s">
        <v>34</v>
      </c>
    </row>
    <row r="2" spans="1:5" ht="18.75" x14ac:dyDescent="0.3">
      <c r="A2" s="2" t="s">
        <v>0</v>
      </c>
    </row>
    <row r="4" spans="1:5" x14ac:dyDescent="0.25">
      <c r="A4" s="13" t="s">
        <v>20</v>
      </c>
      <c r="B4" t="s">
        <v>25</v>
      </c>
    </row>
    <row r="6" spans="1:5" x14ac:dyDescent="0.25">
      <c r="B6" s="13" t="s">
        <v>26</v>
      </c>
      <c r="C6" s="13" t="s">
        <v>30</v>
      </c>
      <c r="D6" s="13" t="s">
        <v>3</v>
      </c>
      <c r="E6" s="13" t="s">
        <v>2</v>
      </c>
    </row>
    <row r="7" spans="1:5" x14ac:dyDescent="0.25">
      <c r="B7" s="13" t="s">
        <v>27</v>
      </c>
      <c r="C7" s="14">
        <f>SUMIFS(tbl_Budget[Budget],tbl_Budget[Department],C$6,tbl_Budget[Account],$B7)</f>
        <v>171000</v>
      </c>
      <c r="D7" s="14">
        <f>SUMIFS(tbl_Budget[Budget],tbl_Budget[Department],D$6,tbl_Budget[Account],$B7)</f>
        <v>141800</v>
      </c>
      <c r="E7" s="14">
        <f>SUMIFS(tbl_Budget[Budget],tbl_Budget[Department],E$6,tbl_Budget[Account],$B7)</f>
        <v>137400</v>
      </c>
    </row>
    <row r="8" spans="1:5" x14ac:dyDescent="0.25">
      <c r="B8" s="13" t="s">
        <v>28</v>
      </c>
      <c r="C8" s="14">
        <f>SUMIFS(tbl_Budget[Budget],tbl_Budget[Department],C$6,tbl_Budget[Account],$B8)</f>
        <v>107200</v>
      </c>
      <c r="D8" s="14">
        <f>SUMIFS(tbl_Budget[Budget],tbl_Budget[Department],D$6,tbl_Budget[Account],$B8)</f>
        <v>109200</v>
      </c>
      <c r="E8" s="14">
        <f>SUMIFS(tbl_Budget[Budget],tbl_Budget[Department],E$6,tbl_Budget[Account],$B8)</f>
        <v>94600</v>
      </c>
    </row>
    <row r="9" spans="1:5" x14ac:dyDescent="0.25">
      <c r="B9" s="13" t="s">
        <v>29</v>
      </c>
      <c r="C9" s="14">
        <f>SUMIFS(tbl_Budget[Budget],tbl_Budget[Department],C$6,tbl_Budget[Account],$B9)</f>
        <v>35800</v>
      </c>
      <c r="D9" s="14">
        <f>SUMIFS(tbl_Budget[Budget],tbl_Budget[Department],D$6,tbl_Budget[Account],$B9)</f>
        <v>33400</v>
      </c>
      <c r="E9" s="14">
        <f>SUMIFS(tbl_Budget[Budget],tbl_Budget[Department],E$6,tbl_Budget[Account],$B9)</f>
        <v>39800</v>
      </c>
    </row>
    <row r="12" spans="1:5" x14ac:dyDescent="0.25">
      <c r="A12" s="4" t="s">
        <v>24</v>
      </c>
    </row>
    <row r="13" spans="1:5" x14ac:dyDescent="0.25">
      <c r="A13" s="4"/>
    </row>
    <row r="14" spans="1:5" x14ac:dyDescent="0.25">
      <c r="B14" s="15" t="s">
        <v>1</v>
      </c>
      <c r="C14" s="15" t="s">
        <v>21</v>
      </c>
      <c r="D14" s="15" t="s">
        <v>5</v>
      </c>
    </row>
    <row r="15" spans="1:5" x14ac:dyDescent="0.25">
      <c r="B15" s="5" t="s">
        <v>30</v>
      </c>
      <c r="C15" s="5" t="s">
        <v>27</v>
      </c>
      <c r="D15" s="6">
        <v>171000</v>
      </c>
    </row>
    <row r="16" spans="1:5" x14ac:dyDescent="0.25">
      <c r="B16" s="5" t="s">
        <v>30</v>
      </c>
      <c r="C16" s="5" t="s">
        <v>28</v>
      </c>
      <c r="D16" s="6">
        <v>107200</v>
      </c>
    </row>
    <row r="17" spans="2:4" x14ac:dyDescent="0.25">
      <c r="B17" s="5" t="s">
        <v>30</v>
      </c>
      <c r="C17" s="5" t="s">
        <v>29</v>
      </c>
      <c r="D17" s="6">
        <v>35800</v>
      </c>
    </row>
    <row r="18" spans="2:4" x14ac:dyDescent="0.25">
      <c r="B18" s="5" t="s">
        <v>3</v>
      </c>
      <c r="C18" s="5" t="s">
        <v>27</v>
      </c>
      <c r="D18" s="6">
        <v>141800</v>
      </c>
    </row>
    <row r="19" spans="2:4" x14ac:dyDescent="0.25">
      <c r="B19" s="5" t="s">
        <v>3</v>
      </c>
      <c r="C19" s="5" t="s">
        <v>28</v>
      </c>
      <c r="D19" s="6">
        <v>109200</v>
      </c>
    </row>
    <row r="20" spans="2:4" x14ac:dyDescent="0.25">
      <c r="B20" s="5" t="s">
        <v>3</v>
      </c>
      <c r="C20" s="5" t="s">
        <v>29</v>
      </c>
      <c r="D20" s="6">
        <v>33400</v>
      </c>
    </row>
    <row r="21" spans="2:4" x14ac:dyDescent="0.25">
      <c r="B21" s="5" t="s">
        <v>2</v>
      </c>
      <c r="C21" s="5" t="s">
        <v>27</v>
      </c>
      <c r="D21" s="6">
        <v>137400</v>
      </c>
    </row>
    <row r="22" spans="2:4" x14ac:dyDescent="0.25">
      <c r="B22" s="5" t="s">
        <v>2</v>
      </c>
      <c r="C22" s="5" t="s">
        <v>28</v>
      </c>
      <c r="D22" s="6">
        <v>94600</v>
      </c>
    </row>
    <row r="23" spans="2:4" x14ac:dyDescent="0.25">
      <c r="B23" s="5" t="s">
        <v>2</v>
      </c>
      <c r="C23" s="5" t="s">
        <v>29</v>
      </c>
      <c r="D23" s="6">
        <v>39800</v>
      </c>
    </row>
  </sheetData>
  <pageMargins left="0.75" right="0.75" top="1" bottom="1" header="0.5" footer="0.5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5"/>
  <sheetViews>
    <sheetView zoomScaleNormal="100" workbookViewId="0"/>
  </sheetViews>
  <sheetFormatPr defaultRowHeight="15" x14ac:dyDescent="0.25"/>
  <cols>
    <col min="1" max="1" width="11.28515625" customWidth="1"/>
    <col min="2" max="2" width="15.28515625" customWidth="1"/>
    <col min="3" max="3" width="7.5703125" customWidth="1"/>
    <col min="4" max="6" width="17.140625" customWidth="1"/>
    <col min="12" max="12" width="12.5703125" customWidth="1"/>
    <col min="13" max="13" width="11.28515625" customWidth="1"/>
  </cols>
  <sheetData>
    <row r="1" spans="1:6" ht="24" x14ac:dyDescent="0.4">
      <c r="A1" s="1" t="s">
        <v>37</v>
      </c>
    </row>
    <row r="2" spans="1:6" ht="18.75" x14ac:dyDescent="0.3">
      <c r="A2" s="2" t="s">
        <v>0</v>
      </c>
    </row>
    <row r="4" spans="1:6" x14ac:dyDescent="0.25">
      <c r="A4" s="13" t="s">
        <v>20</v>
      </c>
      <c r="B4" t="s">
        <v>38</v>
      </c>
    </row>
    <row r="5" spans="1:6" x14ac:dyDescent="0.25">
      <c r="A5" s="13"/>
      <c r="B5" s="3"/>
    </row>
    <row r="6" spans="1:6" x14ac:dyDescent="0.25">
      <c r="A6" s="13" t="s">
        <v>36</v>
      </c>
      <c r="B6" s="3"/>
    </row>
    <row r="8" spans="1:6" ht="20.25" x14ac:dyDescent="0.3">
      <c r="D8" s="16" t="s">
        <v>6</v>
      </c>
    </row>
    <row r="9" spans="1:6" ht="15.75" x14ac:dyDescent="0.25">
      <c r="D9" s="17" t="s">
        <v>35</v>
      </c>
    </row>
    <row r="11" spans="1:6" x14ac:dyDescent="0.25">
      <c r="D11" s="19" t="s">
        <v>30</v>
      </c>
      <c r="E11" s="19" t="s">
        <v>3</v>
      </c>
      <c r="F11" s="19" t="s">
        <v>2</v>
      </c>
    </row>
    <row r="12" spans="1:6" ht="15.75" x14ac:dyDescent="0.25">
      <c r="B12" s="27" t="s">
        <v>27</v>
      </c>
      <c r="C12" s="20" t="s">
        <v>15</v>
      </c>
      <c r="D12" s="23">
        <f>SUMIFS(tbl_Transactions1[Actual],tbl_Transactions1[Department],D$11,tbl_Transactions1[Account],$B12)</f>
        <v>152620</v>
      </c>
      <c r="E12" s="23">
        <f>SUMIFS(tbl_Transactions1[Actual],tbl_Transactions1[Department],E$11,tbl_Transactions1[Account],$B12)</f>
        <v>160152</v>
      </c>
      <c r="F12" s="23">
        <f>SUMIFS(tbl_Transactions1[Actual],tbl_Transactions1[Department],F$11,tbl_Transactions1[Account],$B12)</f>
        <v>137714</v>
      </c>
    </row>
    <row r="13" spans="1:6" x14ac:dyDescent="0.25">
      <c r="C13" s="18" t="s">
        <v>16</v>
      </c>
      <c r="D13" s="24">
        <f>SUMIFS(tbl_Budget[Budget],tbl_Budget[Department],D$11,tbl_Budget[Account],$B12)</f>
        <v>171000</v>
      </c>
      <c r="E13" s="24">
        <f>SUMIFS(tbl_Budget[Budget],tbl_Budget[Department],E$11,tbl_Budget[Account],$B12)</f>
        <v>141800</v>
      </c>
      <c r="F13" s="24">
        <f>SUMIFS(tbl_Budget[Budget],tbl_Budget[Department],F$11,tbl_Budget[Account],$B12)</f>
        <v>137400</v>
      </c>
    </row>
    <row r="14" spans="1:6" x14ac:dyDescent="0.25">
      <c r="C14" s="18" t="s">
        <v>17</v>
      </c>
      <c r="D14" s="25">
        <f>D13-D12</f>
        <v>18380</v>
      </c>
      <c r="E14" s="25">
        <f t="shared" ref="E14:F14" si="0">E13-E12</f>
        <v>-18352</v>
      </c>
      <c r="F14" s="25">
        <f t="shared" si="0"/>
        <v>-314</v>
      </c>
    </row>
    <row r="15" spans="1:6" x14ac:dyDescent="0.25">
      <c r="B15" s="21"/>
      <c r="C15" s="22" t="s">
        <v>18</v>
      </c>
      <c r="D15" s="26">
        <f>D14/D13</f>
        <v>0.10748538011695906</v>
      </c>
      <c r="E15" s="26">
        <f t="shared" ref="E15:F15" si="1">E14/E13</f>
        <v>-0.12942172073342736</v>
      </c>
      <c r="F15" s="26">
        <f t="shared" si="1"/>
        <v>-2.2852983988355165E-3</v>
      </c>
    </row>
    <row r="16" spans="1:6" x14ac:dyDescent="0.25">
      <c r="D16" s="25"/>
      <c r="E16" s="25"/>
      <c r="F16" s="25"/>
    </row>
    <row r="17" spans="2:6" ht="15.75" x14ac:dyDescent="0.25">
      <c r="B17" s="27" t="s">
        <v>28</v>
      </c>
      <c r="C17" s="20" t="s">
        <v>15</v>
      </c>
      <c r="D17" s="23">
        <f>SUMIFS(tbl_Transactions1[Actual],tbl_Transactions1[Department],D$11,tbl_Transactions1[Account],$B17)</f>
        <v>125660</v>
      </c>
      <c r="E17" s="23">
        <f>SUMIFS(tbl_Transactions1[Actual],tbl_Transactions1[Department],E$11,tbl_Transactions1[Account],$B17)</f>
        <v>128122</v>
      </c>
      <c r="F17" s="23">
        <f>SUMIFS(tbl_Transactions1[Actual],tbl_Transactions1[Department],F$11,tbl_Transactions1[Account],$B17)</f>
        <v>97708</v>
      </c>
    </row>
    <row r="18" spans="2:6" x14ac:dyDescent="0.25">
      <c r="C18" s="18" t="s">
        <v>16</v>
      </c>
      <c r="D18" s="24">
        <f>SUMIFS(tbl_Budget[Budget],tbl_Budget[Department],D$11,tbl_Budget[Account],$B17)</f>
        <v>107200</v>
      </c>
      <c r="E18" s="24">
        <f>SUMIFS(tbl_Budget[Budget],tbl_Budget[Department],E$11,tbl_Budget[Account],$B17)</f>
        <v>109200</v>
      </c>
      <c r="F18" s="24">
        <f>SUMIFS(tbl_Budget[Budget],tbl_Budget[Department],F$11,tbl_Budget[Account],$B17)</f>
        <v>94600</v>
      </c>
    </row>
    <row r="19" spans="2:6" x14ac:dyDescent="0.25">
      <c r="C19" s="18" t="s">
        <v>17</v>
      </c>
      <c r="D19" s="25">
        <f>D18-D17</f>
        <v>-18460</v>
      </c>
      <c r="E19" s="25">
        <f t="shared" ref="E19" si="2">E18-E17</f>
        <v>-18922</v>
      </c>
      <c r="F19" s="25">
        <f t="shared" ref="F19" si="3">F18-F17</f>
        <v>-3108</v>
      </c>
    </row>
    <row r="20" spans="2:6" x14ac:dyDescent="0.25">
      <c r="B20" s="21"/>
      <c r="C20" s="22" t="s">
        <v>18</v>
      </c>
      <c r="D20" s="26">
        <f>D19/D18</f>
        <v>-0.17220149253731343</v>
      </c>
      <c r="E20" s="26">
        <f t="shared" ref="E20" si="4">E19/E18</f>
        <v>-0.17327838827838829</v>
      </c>
      <c r="F20" s="26">
        <f t="shared" ref="F20" si="5">F19/F18</f>
        <v>-3.285412262156448E-2</v>
      </c>
    </row>
    <row r="21" spans="2:6" x14ac:dyDescent="0.25">
      <c r="D21" s="25"/>
      <c r="E21" s="25"/>
      <c r="F21" s="25"/>
    </row>
    <row r="22" spans="2:6" ht="15.75" x14ac:dyDescent="0.25">
      <c r="B22" s="27" t="s">
        <v>29</v>
      </c>
      <c r="C22" s="20" t="s">
        <v>15</v>
      </c>
      <c r="D22" s="23">
        <f>SUMIFS(tbl_Transactions1[Actual],tbl_Transactions1[Department],D$11,tbl_Transactions1[Account],$B22)</f>
        <v>40320</v>
      </c>
      <c r="E22" s="23">
        <f>SUMIFS(tbl_Transactions1[Actual],tbl_Transactions1[Department],E$11,tbl_Transactions1[Account],$B22)</f>
        <v>27118</v>
      </c>
      <c r="F22" s="23">
        <f>SUMIFS(tbl_Transactions1[Actual],tbl_Transactions1[Department],F$11,tbl_Transactions1[Account],$B22)</f>
        <v>40412</v>
      </c>
    </row>
    <row r="23" spans="2:6" x14ac:dyDescent="0.25">
      <c r="C23" s="18" t="s">
        <v>16</v>
      </c>
      <c r="D23" s="24">
        <f>SUMIFS(tbl_Budget[Budget],tbl_Budget[Department],D$11,tbl_Budget[Account],$B22)</f>
        <v>35800</v>
      </c>
      <c r="E23" s="24">
        <f>SUMIFS(tbl_Budget[Budget],tbl_Budget[Department],E$11,tbl_Budget[Account],$B22)</f>
        <v>33400</v>
      </c>
      <c r="F23" s="24">
        <f>SUMIFS(tbl_Budget[Budget],tbl_Budget[Department],F$11,tbl_Budget[Account],$B22)</f>
        <v>39800</v>
      </c>
    </row>
    <row r="24" spans="2:6" x14ac:dyDescent="0.25">
      <c r="C24" s="18" t="s">
        <v>17</v>
      </c>
      <c r="D24" s="25">
        <f>D23-D22</f>
        <v>-4520</v>
      </c>
      <c r="E24" s="25">
        <f t="shared" ref="E24" si="6">E23-E22</f>
        <v>6282</v>
      </c>
      <c r="F24" s="25">
        <f t="shared" ref="F24" si="7">F23-F22</f>
        <v>-612</v>
      </c>
    </row>
    <row r="25" spans="2:6" x14ac:dyDescent="0.25">
      <c r="B25" s="21"/>
      <c r="C25" s="22" t="s">
        <v>18</v>
      </c>
      <c r="D25" s="26">
        <f>D24/D23</f>
        <v>-0.12625698324022347</v>
      </c>
      <c r="E25" s="26">
        <f t="shared" ref="E25" si="8">E24/E23</f>
        <v>0.18808383233532935</v>
      </c>
      <c r="F25" s="26">
        <f t="shared" ref="F25" si="9">F24/F23</f>
        <v>-1.5376884422110553E-2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Jeff Lenning</cp:lastModifiedBy>
  <dcterms:created xsi:type="dcterms:W3CDTF">2026-05-17T22:34:06Z</dcterms:created>
  <dcterms:modified xsi:type="dcterms:W3CDTF">2026-05-21T16:37:25Z</dcterms:modified>
</cp:coreProperties>
</file>