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 defaultThemeVersion="202300"/>
  <mc:AlternateContent xmlns:mc="http://schemas.openxmlformats.org/markup-compatibility/2006">
    <mc:Choice Requires="x15">
      <x15ac:absPath xmlns:x15ac="http://schemas.microsoft.com/office/spreadsheetml/2010/11/ac" url="P:\Marketing\YouTube\Videos\Tutorials\20260819 copilot skills and rules\"/>
    </mc:Choice>
  </mc:AlternateContent>
  <xr:revisionPtr revIDLastSave="0" documentId="8_{0FE2E2F2-C290-4395-B253-411143AFCE75}" xr6:coauthVersionLast="47" xr6:coauthVersionMax="47" xr10:uidLastSave="{00000000-0000-0000-0000-000000000000}"/>
  <bookViews>
    <workbookView xWindow="-21600" yWindow="195" windowWidth="18135" windowHeight="15270" xr2:uid="{00000000-000D-0000-FFFF-FFFF00000000}"/>
  </bookViews>
  <sheets>
    <sheet name="Excel U" sheetId="1" r:id="rId1"/>
    <sheet name="Exercise 1" sheetId="2" r:id="rId2"/>
    <sheet name=".Rules" sheetId="5" r:id="rId3"/>
    <sheet name="Exercise 2" sheetId="3" r:id="rId4"/>
    <sheet name="Exercise 3" sheetId="4" r:id="rId5"/>
    <sheet name="Income Statement" sheetId="6" r:id="rId6"/>
    <sheet name="Balance Sheet" sheetId="7" r:id="rId7"/>
    <sheet name="Financial Statements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9" i="8" l="1"/>
  <c r="C19" i="8" s="1"/>
  <c r="C21" i="8" s="1"/>
  <c r="C37" i="8"/>
  <c r="C35" i="8"/>
  <c r="C34" i="8"/>
  <c r="C33" i="8"/>
  <c r="C32" i="8"/>
  <c r="C31" i="8"/>
  <c r="C29" i="8"/>
  <c r="C27" i="8"/>
  <c r="C26" i="8"/>
  <c r="C18" i="8"/>
  <c r="C16" i="8"/>
  <c r="C14" i="8"/>
  <c r="C13" i="8"/>
  <c r="C12" i="8"/>
  <c r="C10" i="8"/>
  <c r="C8" i="8"/>
  <c r="C7" i="8"/>
  <c r="C6" i="8"/>
  <c r="C5" i="8"/>
  <c r="C4" i="8"/>
  <c r="H5" i="7"/>
  <c r="H6" i="7"/>
  <c r="H7" i="7"/>
  <c r="H8" i="7"/>
  <c r="E5" i="7"/>
  <c r="E6" i="7"/>
  <c r="E10" i="7" s="1"/>
  <c r="E19" i="7" s="1"/>
  <c r="E7" i="7"/>
  <c r="E8" i="7"/>
  <c r="E9" i="7"/>
  <c r="E11" i="7"/>
  <c r="E12" i="7"/>
  <c r="E13" i="7"/>
  <c r="E14" i="7"/>
  <c r="E15" i="7"/>
  <c r="E16" i="7"/>
  <c r="E17" i="7"/>
  <c r="E18" i="7" s="1"/>
  <c r="H5" i="6"/>
  <c r="H6" i="6"/>
  <c r="H7" i="6"/>
  <c r="E5" i="6"/>
  <c r="E7" i="6" s="1"/>
  <c r="E6" i="6"/>
  <c r="E8" i="6"/>
  <c r="E13" i="6" s="1"/>
  <c r="E9" i="6"/>
  <c r="E10" i="6"/>
  <c r="E11" i="6"/>
  <c r="E12" i="6"/>
  <c r="H12" i="2"/>
  <c r="H13" i="2"/>
  <c r="H14" i="2"/>
  <c r="H15" i="2"/>
  <c r="H16" i="2"/>
  <c r="H17" i="2"/>
  <c r="H18" i="2"/>
  <c r="H19" i="2"/>
  <c r="H20" i="2"/>
  <c r="H21" i="2"/>
  <c r="H22" i="2"/>
  <c r="H23" i="2"/>
  <c r="E14" i="6" l="1"/>
</calcChain>
</file>

<file path=xl/sharedStrings.xml><?xml version="1.0" encoding="utf-8"?>
<sst xmlns="http://schemas.openxmlformats.org/spreadsheetml/2006/main" count="457" uniqueCount="137">
  <si>
    <t>Additional Resources</t>
  </si>
  <si>
    <t>Excel University</t>
  </si>
  <si>
    <t>Learn Excel. Work Faster.</t>
  </si>
  <si>
    <t>Free Resources</t>
  </si>
  <si>
    <t>We have tons of free resources for helping you learn Excel:</t>
  </si>
  <si>
    <t>https://www.excel-university.com/learn-excel-free</t>
  </si>
  <si>
    <t>Paid</t>
  </si>
  <si>
    <t>We also offer formal training programs:</t>
  </si>
  <si>
    <t>https://store.excel-university.com</t>
  </si>
  <si>
    <t>Exercise 1</t>
  </si>
  <si>
    <t>Purpose</t>
  </si>
  <si>
    <t>Prompt</t>
  </si>
  <si>
    <t>Type</t>
  </si>
  <si>
    <t>Acct</t>
  </si>
  <si>
    <t>Account Name</t>
  </si>
  <si>
    <t>Dept</t>
  </si>
  <si>
    <t>Actual</t>
  </si>
  <si>
    <t>Budget</t>
  </si>
  <si>
    <t>Month</t>
  </si>
  <si>
    <t>Admin</t>
  </si>
  <si>
    <t>Contract Labor</t>
  </si>
  <si>
    <t>Ops</t>
  </si>
  <si>
    <t>June</t>
  </si>
  <si>
    <t>Office Supplies</t>
  </si>
  <si>
    <t>Sales</t>
  </si>
  <si>
    <t>Travel - Hotel</t>
  </si>
  <si>
    <t>May</t>
  </si>
  <si>
    <t>Exercise 2</t>
  </si>
  <si>
    <t>Exercise 3</t>
  </si>
  <si>
    <t>Rules for this workbook</t>
  </si>
  <si>
    <t>Formatting</t>
  </si>
  <si>
    <t>Formulas</t>
  </si>
  <si>
    <t>Reports</t>
  </si>
  <si>
    <t>Style guide</t>
  </si>
  <si>
    <t>Format currency as #,##0 (no symbol, no decimals)</t>
  </si>
  <si>
    <t>Prefer XLOOKUP to VLOOKUP</t>
  </si>
  <si>
    <t>Prefer PivotTables to formula based reports</t>
  </si>
  <si>
    <t>When building a formula summary, prefer SUMIFS to SUMIF or other options</t>
  </si>
  <si>
    <t>A1 is worksheet title (18-point bold)</t>
  </si>
  <si>
    <t>B2 is company name Excel University 14-point plain</t>
  </si>
  <si>
    <t>A1:G1 thick bottom border</t>
  </si>
  <si>
    <t>Company colors: Primary green: #006633, Primary gray: #acadbo, Primary yellow: #ffbf00, Secondary greens: #4b7a63, 4f9972, 87b99f, acadb0</t>
  </si>
  <si>
    <t>Store table-like ranges in official Ctrl+T tables</t>
  </si>
  <si>
    <t>Use structured table references in formulas when referring to table data</t>
  </si>
  <si>
    <t>Prefer modern Excel functions to legacy (when available)</t>
  </si>
  <si>
    <t>Never merge cells; if you need to center text over multiple cells use Center-across-selection instead of merge cells</t>
  </si>
  <si>
    <t>Do not freeze panes</t>
  </si>
  <si>
    <t>.Rules for workbook scoped rules</t>
  </si>
  <si>
    <t>Clean and format the GL sample.</t>
  </si>
  <si>
    <t>Note: rules must be in column A; can have sections; sheet must be visible</t>
  </si>
  <si>
    <t>Run first time sheet hidden; next sheet unhidden</t>
  </si>
  <si>
    <t>GL sample</t>
  </si>
  <si>
    <t>Avoid cell borders and cell fills</t>
  </si>
  <si>
    <t>Skills lets you define how Copilot should complete common processes</t>
  </si>
  <si>
    <t>Custom Skills</t>
  </si>
  <si>
    <t>Built-in skills</t>
  </si>
  <si>
    <t>AcctNum</t>
  </si>
  <si>
    <t>AcctName</t>
  </si>
  <si>
    <t>Nature</t>
  </si>
  <si>
    <t>Bsheet</t>
  </si>
  <si>
    <t>PL</t>
  </si>
  <si>
    <t>Amount</t>
  </si>
  <si>
    <t>Checking account</t>
  </si>
  <si>
    <t>Asset</t>
  </si>
  <si>
    <t>DR</t>
  </si>
  <si>
    <t>Cash and Cash Equivalents</t>
  </si>
  <si>
    <t>Money market</t>
  </si>
  <si>
    <t>Savings</t>
  </si>
  <si>
    <t>Prepaids</t>
  </si>
  <si>
    <t>Prepaids and Deposits</t>
  </si>
  <si>
    <t>Deposits</t>
  </si>
  <si>
    <t>Accounts Receivable</t>
  </si>
  <si>
    <t>Inventory</t>
  </si>
  <si>
    <t>Furniture and Fixtures</t>
  </si>
  <si>
    <t>Fixed Assets</t>
  </si>
  <si>
    <t>Computer Equipment</t>
  </si>
  <si>
    <t>Machinery</t>
  </si>
  <si>
    <t>Automobiles</t>
  </si>
  <si>
    <t>Accounts Payable</t>
  </si>
  <si>
    <t>Liability</t>
  </si>
  <si>
    <t>CR</t>
  </si>
  <si>
    <t>Payroll liabilities</t>
  </si>
  <si>
    <t>Accrued Expenses</t>
  </si>
  <si>
    <t>Taxes</t>
  </si>
  <si>
    <t>Loan from officer</t>
  </si>
  <si>
    <t>Loans</t>
  </si>
  <si>
    <t>Retained earnings</t>
  </si>
  <si>
    <t>Equity</t>
  </si>
  <si>
    <t>Retained Earnings</t>
  </si>
  <si>
    <t>Income</t>
  </si>
  <si>
    <t>Net Income</t>
  </si>
  <si>
    <t>Revenue</t>
  </si>
  <si>
    <t>COGS</t>
  </si>
  <si>
    <t>Expense</t>
  </si>
  <si>
    <t>Cost of Goods Sold</t>
  </si>
  <si>
    <t>Wages</t>
  </si>
  <si>
    <t>Payroll</t>
  </si>
  <si>
    <t>Salary</t>
  </si>
  <si>
    <t>Overhead</t>
  </si>
  <si>
    <t>Office supplies</t>
  </si>
  <si>
    <t>Marketing</t>
  </si>
  <si>
    <t>Sales and Marketing</t>
  </si>
  <si>
    <t>Trade shows</t>
  </si>
  <si>
    <t>Computer software</t>
  </si>
  <si>
    <t>Small office equipment</t>
  </si>
  <si>
    <t>Postage</t>
  </si>
  <si>
    <t>Telephone</t>
  </si>
  <si>
    <t>Communication</t>
  </si>
  <si>
    <t>Internet</t>
  </si>
  <si>
    <t>Travel</t>
  </si>
  <si>
    <t>Travel and Entertainment</t>
  </si>
  <si>
    <t>Meals and Entertainment</t>
  </si>
  <si>
    <t>Let's try the 3-statements skill</t>
  </si>
  <si>
    <t>Trial Balance</t>
  </si>
  <si>
    <t>Build our own balance sheet skill</t>
  </si>
  <si>
    <t>Variance</t>
  </si>
  <si>
    <t>Travel - Airfare</t>
  </si>
  <si>
    <t>Software Subscriptions</t>
  </si>
  <si>
    <t>Client Meals</t>
  </si>
  <si>
    <t>Training &amp; CPE</t>
  </si>
  <si>
    <t>Income Statement</t>
  </si>
  <si>
    <t>Line Item</t>
  </si>
  <si>
    <t>Gross Profit</t>
  </si>
  <si>
    <t>Total Operating Expenses</t>
  </si>
  <si>
    <t>Check</t>
  </si>
  <si>
    <t>Total Expenses</t>
  </si>
  <si>
    <t>Balance Sheet</t>
  </si>
  <si>
    <t>Total Assets</t>
  </si>
  <si>
    <t>Total Liabilities</t>
  </si>
  <si>
    <t>Current Period Net Income</t>
  </si>
  <si>
    <t>Total Equity</t>
  </si>
  <si>
    <t>Total Liabilities and Equity</t>
  </si>
  <si>
    <t>Balance Check</t>
  </si>
  <si>
    <t>Total Liabilities &amp; Equity</t>
  </si>
  <si>
    <t>Profit and Loss</t>
  </si>
  <si>
    <t>Margin</t>
  </si>
  <si>
    <t>Total SG&amp;A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</si>
</sst>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;\-"/>
  </numFmts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8"/>
      <name val="Aptos Narrow"/>
      <family val="2"/>
    </font>
    <font>
      <sz val="14"/>
      <name val="Aptos Narrow"/>
      <family val="2"/>
    </font>
    <font>
      <b/>
      <sz val="11"/>
      <name val="Aptos Narrow"/>
      <family val="2"/>
    </font>
    <font>
      <sz val="1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E8EEF7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/>
      <bottom style="thin">
        <color rgb="FF006633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43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1" xfId="0" applyFont="1" applyBorder="1"/>
    <xf numFmtId="0" fontId="0" fillId="0" borderId="1" xfId="0" applyBorder="1"/>
    <xf numFmtId="0" fontId="4" fillId="0" borderId="0" xfId="1"/>
    <xf numFmtId="0" fontId="4" fillId="0" borderId="1" xfId="1" applyBorder="1"/>
    <xf numFmtId="0" fontId="6" fillId="0" borderId="0" xfId="1" applyFont="1"/>
    <xf numFmtId="0" fontId="7" fillId="0" borderId="1" xfId="1" applyFont="1" applyBorder="1"/>
    <xf numFmtId="0" fontId="8" fillId="0" borderId="0" xfId="1" applyFont="1"/>
    <xf numFmtId="0" fontId="9" fillId="0" borderId="0" xfId="1" applyFont="1"/>
    <xf numFmtId="0" fontId="10" fillId="0" borderId="0" xfId="1" applyFont="1"/>
    <xf numFmtId="0" fontId="10" fillId="0" borderId="0" xfId="2" applyFont="1"/>
    <xf numFmtId="0" fontId="7" fillId="0" borderId="2" xfId="0" applyFont="1" applyBorder="1"/>
    <xf numFmtId="0" fontId="0" fillId="0" borderId="2" xfId="0" applyBorder="1"/>
    <xf numFmtId="0" fontId="8" fillId="0" borderId="2" xfId="0" applyFont="1" applyBorder="1"/>
    <xf numFmtId="0" fontId="9" fillId="0" borderId="2" xfId="0" applyFont="1" applyBorder="1"/>
    <xf numFmtId="0" fontId="1" fillId="0" borderId="2" xfId="0" applyFont="1" applyBorder="1"/>
    <xf numFmtId="0" fontId="10" fillId="0" borderId="3" xfId="0" applyFont="1" applyBorder="1"/>
    <xf numFmtId="0" fontId="9" fillId="2" borderId="3" xfId="0" applyFont="1" applyFill="1" applyBorder="1"/>
    <xf numFmtId="0" fontId="10" fillId="0" borderId="2" xfId="0" applyFont="1" applyBorder="1" applyAlignment="1">
      <alignment vertical="top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164" fontId="0" fillId="0" borderId="0" xfId="0" applyNumberFormat="1"/>
    <xf numFmtId="0" fontId="3" fillId="0" borderId="2" xfId="0" applyFont="1" applyBorder="1"/>
    <xf numFmtId="0" fontId="9" fillId="2" borderId="4" xfId="0" applyFont="1" applyFill="1" applyBorder="1"/>
    <xf numFmtId="1" fontId="10" fillId="0" borderId="4" xfId="0" applyNumberFormat="1" applyFont="1" applyBorder="1"/>
    <xf numFmtId="3" fontId="10" fillId="0" borderId="3" xfId="0" applyNumberFormat="1" applyFont="1" applyBorder="1"/>
    <xf numFmtId="3" fontId="0" fillId="0" borderId="2" xfId="0" applyNumberFormat="1" applyBorder="1"/>
    <xf numFmtId="0" fontId="7" fillId="0" borderId="5" xfId="0" applyFont="1" applyBorder="1"/>
    <xf numFmtId="0" fontId="0" fillId="0" borderId="5" xfId="0" applyBorder="1"/>
    <xf numFmtId="0" fontId="2" fillId="0" borderId="5" xfId="0" applyFont="1" applyBorder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5" xfId="0" applyBorder="1" applyAlignment="1">
      <alignment horizontal="right"/>
    </xf>
    <xf numFmtId="0" fontId="1" fillId="0" borderId="0" xfId="0" applyFont="1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5" xfId="0" applyBorder="1" applyAlignment="1">
      <alignment horizontal="left"/>
    </xf>
    <xf numFmtId="164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1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</cellXfs>
  <cellStyles count="3">
    <cellStyle name="Hyperlink 2" xfId="2" xr:uid="{00000000-0005-0000-0000-000003000000}"/>
    <cellStyle name="Normal" xfId="0" builtinId="0"/>
    <cellStyle name="Normal 2" xfId="1" xr:uid="{00000000-0005-0000-0000-000002000000}"/>
  </cellStyles>
  <dxfs count="17">
    <dxf>
      <numFmt numFmtId="164" formatCode="#,##0;\(#,##0\);\-"/>
      <alignment horizontal="righ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/>
      </font>
    </dxf>
    <dxf>
      <numFmt numFmtId="164" formatCode="#,##0;\(#,##0\);\-"/>
      <alignment horizontal="righ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/>
      </font>
    </dxf>
    <dxf>
      <numFmt numFmtId="164" formatCode="#,##0;\(#,##0\);\-"/>
    </dxf>
    <dxf>
      <numFmt numFmtId="164" formatCode="#,##0;\(#,##0\);\-"/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border diagonalUp="0" diagonalDown="0">
        <left style="thin">
          <color rgb="FFB0B0B0"/>
        </left>
        <right style="thin">
          <color rgb="FFB0B0B0"/>
        </right>
        <top style="thin">
          <color rgb="FFB0B0B0"/>
        </top>
        <bottom style="thin">
          <color rgb="FFB0B0B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numFmt numFmtId="3" formatCode="#,##0"/>
      <border diagonalUp="0" diagonalDown="0">
        <left style="thin">
          <color rgb="FFB0B0B0"/>
        </left>
        <right style="thin">
          <color rgb="FFB0B0B0"/>
        </right>
        <top style="thin">
          <color rgb="FFB0B0B0"/>
        </top>
        <bottom style="thin">
          <color rgb="FFB0B0B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numFmt numFmtId="3" formatCode="#,##0"/>
      <border diagonalUp="0" diagonalDown="0">
        <left style="thin">
          <color rgb="FFB0B0B0"/>
        </left>
        <right style="thin">
          <color rgb="FFB0B0B0"/>
        </right>
        <top style="thin">
          <color rgb="FFB0B0B0"/>
        </top>
        <bottom style="thin">
          <color rgb="FFB0B0B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border diagonalUp="0" diagonalDown="0">
        <left style="thin">
          <color rgb="FFB0B0B0"/>
        </left>
        <right style="thin">
          <color rgb="FFB0B0B0"/>
        </right>
        <top style="thin">
          <color rgb="FFB0B0B0"/>
        </top>
        <bottom style="thin">
          <color rgb="FFB0B0B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border diagonalUp="0" diagonalDown="0">
        <left style="thin">
          <color rgb="FFB0B0B0"/>
        </left>
        <right style="thin">
          <color rgb="FFB0B0B0"/>
        </right>
        <top style="thin">
          <color rgb="FFB0B0B0"/>
        </top>
        <bottom style="thin">
          <color rgb="FFB0B0B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numFmt numFmtId="1" formatCode="0"/>
      <border diagonalUp="0" diagonalDown="0">
        <left/>
        <right style="thin">
          <color rgb="FFB0B0B0"/>
        </right>
        <top style="thin">
          <color rgb="FFB0B0B0"/>
        </top>
        <bottom style="thin">
          <color rgb="FFB0B0B0"/>
        </bottom>
        <vertical/>
        <horizontal/>
      </border>
    </dxf>
    <dxf>
      <border outline="0">
        <left style="thin">
          <color rgb="FFB0B0B0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fill>
        <patternFill patternType="solid">
          <fgColor indexed="64"/>
          <bgColor rgb="FFE8EEF7"/>
        </patternFill>
      </fill>
      <border diagonalUp="0" diagonalDown="0">
        <left style="thin">
          <color rgb="FFB0B0B0"/>
        </left>
        <right style="thin">
          <color rgb="FFB0B0B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0D68F68-2C58-4996-8C0C-E973082CC565}" name="tbl_GL" displayName="tbl_GL" ref="B11:H23" totalsRowShown="0" headerRowDxfId="16" tableBorderDxfId="15">
  <autoFilter ref="B11:H23" xr:uid="{10D68F68-2C58-4996-8C0C-E973082CC565}"/>
  <tableColumns count="7">
    <tableColumn id="1" xr3:uid="{2D917A7A-2FA1-4A81-9DD1-1A08668949EF}" name="Acct" dataDxfId="14"/>
    <tableColumn id="2" xr3:uid="{BB007F3C-BF2D-4AA1-9221-0DAC5E09E6B9}" name="Account Name" dataDxfId="13"/>
    <tableColumn id="3" xr3:uid="{B86C2C62-0CC7-4A06-A122-55C7041B53EA}" name="Dept" dataDxfId="12"/>
    <tableColumn id="4" xr3:uid="{FE213AC8-51A7-4A57-AA3B-80FC4C748055}" name="Actual" dataDxfId="11"/>
    <tableColumn id="5" xr3:uid="{9C022CB7-EDFD-45CD-9AD7-354578C882A9}" name="Budget" dataDxfId="10"/>
    <tableColumn id="6" xr3:uid="{EDA65A2D-E710-4DDC-9B40-566CFD6A6964}" name="Month" dataDxfId="9"/>
    <tableColumn id="7" xr3:uid="{C99707EF-E9BF-48A3-97DD-5375A293E32F}" name="Variance" dataDxfId="8">
      <calculatedColumnFormula>tbl_GL[[#This Row],[Actual]]-tbl_GL[[#This Row],[Budget]]</calculatedColumnFormula>
    </tableColumn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2E3FBB66-D973-4285-B8CF-8309B55C4EAC}" name="tbl_GL11" displayName="tbl_GL11" ref="B11:H42" totalsRowShown="0">
  <autoFilter ref="B11:H42" xr:uid="{2E3FBB66-D973-4285-B8CF-8309B55C4EAC}"/>
  <tableColumns count="7">
    <tableColumn id="1" xr3:uid="{EF39DA21-D519-4FC4-9655-FC6C24A2719D}" name="AcctNum"/>
    <tableColumn id="2" xr3:uid="{0416834D-E793-47A6-93C3-54BFA9790BF3}" name="AcctName"/>
    <tableColumn id="3" xr3:uid="{75F86EDD-D95E-4CA9-AAEA-D8FEA59B5876}" name="Type"/>
    <tableColumn id="4" xr3:uid="{C9E3FE05-9AD9-4237-920F-87AFD381942F}" name="Nature"/>
    <tableColumn id="5" xr3:uid="{DD8C890A-72F8-458E-82B2-A308A14ACDF8}" name="Bsheet"/>
    <tableColumn id="6" xr3:uid="{38FDB8A9-6377-4338-8881-8FD638CF112E}" name="PL"/>
    <tableColumn id="7" xr3:uid="{261C7205-514E-471C-A626-4886F5802174}" name="Amount" dataDxfId="7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85D9F99-9522-4ACC-A6C3-BA18BE034AE4}" name="tbl_GL1114" displayName="tbl_GL1114" ref="B7:H38" totalsRowShown="0">
  <autoFilter ref="B7:H38" xr:uid="{085D9F99-9522-4ACC-A6C3-BA18BE034AE4}"/>
  <tableColumns count="7">
    <tableColumn id="1" xr3:uid="{02F12574-1B32-4EDE-B0B8-F6706B4FF2AC}" name="AcctNum"/>
    <tableColumn id="2" xr3:uid="{FCBA4859-E593-4424-95B5-158FD2E1E25F}" name="AcctName"/>
    <tableColumn id="3" xr3:uid="{5201642E-7E0A-4F3F-9405-C6B2F7D82393}" name="Type"/>
    <tableColumn id="4" xr3:uid="{B79FD46D-99B9-4B34-90D9-0CDB11450896}" name="Nature"/>
    <tableColumn id="5" xr3:uid="{4A66381A-1508-4273-9507-E3C735AE937D}" name="Bsheet"/>
    <tableColumn id="6" xr3:uid="{DE863BDD-D4EE-4769-9D13-075126DB48CB}" name="PL"/>
    <tableColumn id="7" xr3:uid="{13DA7ADE-10CE-4D15-8336-4CE3FF3CF2FB}" name="Amount" dataDxfId="6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93459BE-9B7E-4ACC-B807-C79F2CF8C24D}" name="tbl_IncomeStatement" displayName="tbl_IncomeStatement" ref="D4:E14" totalsRowShown="0" headerRowDxfId="5">
  <autoFilter ref="D4:E14" xr:uid="{493459BE-9B7E-4ACC-B807-C79F2CF8C24D}"/>
  <tableColumns count="2">
    <tableColumn id="1" xr3:uid="{3AC330F9-DFC7-489C-A812-6FE08EBBF46D}" name="Line Item" dataDxfId="4"/>
    <tableColumn id="2" xr3:uid="{CCC97B7E-D5FC-4201-8EF1-5ECD872ECAD3}" name="Amount" dataDxfId="3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9316FE2-8541-47FA-91F6-53180D4BCC45}" name="tbl_BalanceSheet" displayName="tbl_BalanceSheet" ref="D4:E19" totalsRowShown="0" headerRowDxfId="2">
  <autoFilter ref="D4:E19" xr:uid="{59316FE2-8541-47FA-91F6-53180D4BCC45}"/>
  <tableColumns count="2">
    <tableColumn id="1" xr3:uid="{FF4EFD91-79E3-4D7A-B2F3-75111FC91E98}" name="Line Item" dataDxfId="1"/>
    <tableColumn id="2" xr3:uid="{400A69D6-CF57-461B-81BD-F3FE379EEF18}" name="Amount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tore.excel-university.com/" TargetMode="External"/><Relationship Id="rId1" Type="http://schemas.openxmlformats.org/officeDocument/2006/relationships/hyperlink" Target="https://www.excel-university.com/learn-excel-fre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G13"/>
  <sheetViews>
    <sheetView tabSelected="1" zoomScaleNormal="100" workbookViewId="0"/>
  </sheetViews>
  <sheetFormatPr defaultColWidth="9.140625" defaultRowHeight="15.75" x14ac:dyDescent="0.25"/>
  <cols>
    <col min="1" max="1" width="9.140625" style="5" customWidth="1"/>
    <col min="2" max="16384" width="9.140625" style="5"/>
  </cols>
  <sheetData>
    <row r="1" spans="1:7" ht="24.75" customHeight="1" thickBot="1" x14ac:dyDescent="0.45">
      <c r="A1" s="8" t="s">
        <v>0</v>
      </c>
      <c r="B1" s="6"/>
      <c r="C1" s="6"/>
      <c r="D1" s="6"/>
      <c r="E1" s="6"/>
      <c r="F1" s="6"/>
      <c r="G1" s="6"/>
    </row>
    <row r="2" spans="1:7" ht="18.75" customHeight="1" x14ac:dyDescent="0.3">
      <c r="A2" s="9" t="s">
        <v>1</v>
      </c>
    </row>
    <row r="4" spans="1:7" x14ac:dyDescent="0.25">
      <c r="A4" s="10" t="s">
        <v>1</v>
      </c>
    </row>
    <row r="5" spans="1:7" x14ac:dyDescent="0.25">
      <c r="A5" s="7"/>
      <c r="B5" s="11" t="s">
        <v>2</v>
      </c>
    </row>
    <row r="7" spans="1:7" x14ac:dyDescent="0.25">
      <c r="A7" s="10" t="s">
        <v>3</v>
      </c>
    </row>
    <row r="8" spans="1:7" x14ac:dyDescent="0.25">
      <c r="B8" s="11" t="s">
        <v>4</v>
      </c>
    </row>
    <row r="9" spans="1:7" x14ac:dyDescent="0.25">
      <c r="B9" s="12" t="s">
        <v>5</v>
      </c>
    </row>
    <row r="11" spans="1:7" x14ac:dyDescent="0.25">
      <c r="A11" s="10" t="s">
        <v>6</v>
      </c>
    </row>
    <row r="12" spans="1:7" x14ac:dyDescent="0.25">
      <c r="B12" s="11" t="s">
        <v>7</v>
      </c>
    </row>
    <row r="13" spans="1:7" x14ac:dyDescent="0.25">
      <c r="B13" s="12" t="s">
        <v>8</v>
      </c>
    </row>
  </sheetData>
  <hyperlinks>
    <hyperlink ref="B9" r:id="rId1" xr:uid="{00000000-0004-0000-0000-000000000000}"/>
    <hyperlink ref="B13" r:id="rId2" xr:uid="{00000000-0004-0000-0000-000001000000}"/>
  </hyperlink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1"/>
  <sheetViews>
    <sheetView zoomScaleNormal="100" workbookViewId="0"/>
  </sheetViews>
  <sheetFormatPr defaultRowHeight="15" x14ac:dyDescent="0.25"/>
  <cols>
    <col min="1" max="1" width="14" customWidth="1"/>
    <col min="2" max="2" width="10" customWidth="1"/>
    <col min="3" max="3" width="24" customWidth="1"/>
    <col min="4" max="4" width="7.140625" bestFit="1" customWidth="1"/>
    <col min="5" max="5" width="8.42578125" bestFit="1" customWidth="1"/>
    <col min="6" max="6" width="8.85546875" bestFit="1" customWidth="1"/>
    <col min="7" max="7" width="8.42578125" bestFit="1" customWidth="1"/>
    <col min="8" max="8" width="10.42578125" bestFit="1" customWidth="1"/>
  </cols>
  <sheetData>
    <row r="1" spans="1:10" ht="24.75" customHeight="1" thickBot="1" x14ac:dyDescent="0.45">
      <c r="A1" s="29" t="s">
        <v>9</v>
      </c>
      <c r="B1" s="30"/>
      <c r="C1" s="30"/>
      <c r="D1" s="30"/>
      <c r="E1" s="30"/>
      <c r="F1" s="30"/>
      <c r="G1" s="30"/>
      <c r="H1" s="14"/>
      <c r="I1" s="14"/>
      <c r="J1" s="14"/>
    </row>
    <row r="2" spans="1:10" ht="18.75" customHeight="1" x14ac:dyDescent="0.3">
      <c r="A2" s="15" t="s">
        <v>1</v>
      </c>
      <c r="B2" s="24"/>
      <c r="C2" s="14"/>
      <c r="D2" s="14"/>
      <c r="E2" s="14"/>
      <c r="F2" s="14"/>
      <c r="G2" s="14"/>
      <c r="H2" s="14"/>
      <c r="I2" s="14"/>
      <c r="J2" s="14"/>
    </row>
    <row r="3" spans="1:10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</row>
    <row r="4" spans="1:10" ht="15" customHeight="1" x14ac:dyDescent="0.25">
      <c r="A4" s="16" t="s">
        <v>10</v>
      </c>
      <c r="B4" s="20" t="s">
        <v>47</v>
      </c>
      <c r="H4" s="14"/>
      <c r="I4" s="14"/>
      <c r="J4" s="14"/>
    </row>
    <row r="5" spans="1:10" ht="15" customHeight="1" x14ac:dyDescent="0.25">
      <c r="A5" s="16"/>
      <c r="B5" s="20" t="s">
        <v>49</v>
      </c>
      <c r="H5" s="14"/>
      <c r="I5" s="14"/>
      <c r="J5" s="14"/>
    </row>
    <row r="6" spans="1:10" ht="15" customHeight="1" x14ac:dyDescent="0.25">
      <c r="A6" s="16"/>
      <c r="B6" s="20" t="s">
        <v>50</v>
      </c>
      <c r="H6" s="14"/>
      <c r="I6" s="14"/>
      <c r="J6" s="14"/>
    </row>
    <row r="7" spans="1:10" ht="15" customHeight="1" x14ac:dyDescent="0.25">
      <c r="A7" s="16"/>
      <c r="B7" s="20"/>
      <c r="H7" s="14"/>
      <c r="I7" s="14"/>
      <c r="J7" s="14"/>
    </row>
    <row r="8" spans="1:10" ht="15" customHeight="1" x14ac:dyDescent="0.25">
      <c r="A8" s="16" t="s">
        <v>11</v>
      </c>
      <c r="B8" s="20" t="s">
        <v>48</v>
      </c>
      <c r="H8" s="14"/>
      <c r="I8" s="14"/>
      <c r="J8" s="14"/>
    </row>
    <row r="9" spans="1:10" x14ac:dyDescent="0.25">
      <c r="A9" s="14"/>
      <c r="B9" s="14"/>
      <c r="C9" s="14"/>
      <c r="D9" s="14"/>
      <c r="E9" s="14"/>
      <c r="F9" s="14"/>
      <c r="G9" s="14"/>
      <c r="H9" s="14"/>
      <c r="I9" s="14"/>
      <c r="J9" s="14"/>
    </row>
    <row r="10" spans="1:10" x14ac:dyDescent="0.25">
      <c r="A10" s="16" t="s">
        <v>51</v>
      </c>
      <c r="B10" s="14"/>
      <c r="C10" s="14"/>
      <c r="D10" s="14"/>
      <c r="E10" s="14"/>
      <c r="F10" s="14"/>
      <c r="G10" s="14"/>
      <c r="H10" s="14"/>
      <c r="I10" s="14"/>
      <c r="J10" s="14"/>
    </row>
    <row r="11" spans="1:10" x14ac:dyDescent="0.25">
      <c r="A11" s="14"/>
      <c r="B11" s="25" t="s">
        <v>13</v>
      </c>
      <c r="C11" s="19" t="s">
        <v>14</v>
      </c>
      <c r="D11" s="19" t="s">
        <v>15</v>
      </c>
      <c r="E11" s="19" t="s">
        <v>16</v>
      </c>
      <c r="F11" s="19" t="s">
        <v>17</v>
      </c>
      <c r="G11" s="19" t="s">
        <v>18</v>
      </c>
      <c r="H11" s="17" t="s">
        <v>115</v>
      </c>
      <c r="I11" s="14"/>
      <c r="J11" s="14"/>
    </row>
    <row r="12" spans="1:10" x14ac:dyDescent="0.25">
      <c r="A12" s="14"/>
      <c r="B12" s="26">
        <v>5100</v>
      </c>
      <c r="C12" s="18" t="s">
        <v>23</v>
      </c>
      <c r="D12" s="18" t="s">
        <v>19</v>
      </c>
      <c r="E12" s="27">
        <v>1240.5</v>
      </c>
      <c r="F12" s="27">
        <v>1000</v>
      </c>
      <c r="G12" s="18" t="s">
        <v>22</v>
      </c>
      <c r="H12" s="28">
        <f>tbl_GL[[#This Row],[Actual]]-tbl_GL[[#This Row],[Budget]]</f>
        <v>240.5</v>
      </c>
      <c r="I12" s="14"/>
      <c r="J12" s="14"/>
    </row>
    <row r="13" spans="1:10" x14ac:dyDescent="0.25">
      <c r="A13" s="14"/>
      <c r="B13" s="26">
        <v>5200</v>
      </c>
      <c r="C13" s="18" t="s">
        <v>20</v>
      </c>
      <c r="D13" s="18" t="s">
        <v>21</v>
      </c>
      <c r="E13" s="27">
        <v>8750</v>
      </c>
      <c r="F13" s="27">
        <v>8000</v>
      </c>
      <c r="G13" s="18" t="s">
        <v>22</v>
      </c>
      <c r="H13" s="28">
        <f>tbl_GL[[#This Row],[Actual]]-tbl_GL[[#This Row],[Budget]]</f>
        <v>750</v>
      </c>
      <c r="I13" s="14"/>
      <c r="J13" s="14"/>
    </row>
    <row r="14" spans="1:10" x14ac:dyDescent="0.25">
      <c r="A14" s="14"/>
      <c r="B14" s="26">
        <v>5100</v>
      </c>
      <c r="C14" s="18" t="s">
        <v>23</v>
      </c>
      <c r="D14" s="18" t="s">
        <v>21</v>
      </c>
      <c r="E14" s="27">
        <v>430.25</v>
      </c>
      <c r="F14" s="27">
        <v>500</v>
      </c>
      <c r="G14" s="18" t="s">
        <v>22</v>
      </c>
      <c r="H14" s="28">
        <f>tbl_GL[[#This Row],[Actual]]-tbl_GL[[#This Row],[Budget]]</f>
        <v>-69.75</v>
      </c>
      <c r="I14" s="14"/>
      <c r="J14" s="14"/>
    </row>
    <row r="15" spans="1:10" x14ac:dyDescent="0.25">
      <c r="A15" s="14"/>
      <c r="B15" s="26">
        <v>5300</v>
      </c>
      <c r="C15" s="18" t="s">
        <v>116</v>
      </c>
      <c r="D15" s="18" t="s">
        <v>24</v>
      </c>
      <c r="E15" s="27">
        <v>3120</v>
      </c>
      <c r="F15" s="27">
        <v>2500</v>
      </c>
      <c r="G15" s="18" t="s">
        <v>22</v>
      </c>
      <c r="H15" s="28">
        <f>tbl_GL[[#This Row],[Actual]]-tbl_GL[[#This Row],[Budget]]</f>
        <v>620</v>
      </c>
      <c r="I15" s="14"/>
      <c r="J15" s="14"/>
    </row>
    <row r="16" spans="1:10" x14ac:dyDescent="0.25">
      <c r="A16" s="14"/>
      <c r="B16" s="26">
        <v>5400</v>
      </c>
      <c r="C16" s="18" t="s">
        <v>117</v>
      </c>
      <c r="D16" s="18" t="s">
        <v>19</v>
      </c>
      <c r="E16" s="27">
        <v>1899.99</v>
      </c>
      <c r="F16" s="27">
        <v>1800</v>
      </c>
      <c r="G16" s="18" t="s">
        <v>22</v>
      </c>
      <c r="H16" s="28">
        <f>tbl_GL[[#This Row],[Actual]]-tbl_GL[[#This Row],[Budget]]</f>
        <v>99.990000000000009</v>
      </c>
      <c r="I16" s="14"/>
      <c r="J16" s="14"/>
    </row>
    <row r="17" spans="1:10" x14ac:dyDescent="0.25">
      <c r="A17" s="14"/>
      <c r="B17" s="26">
        <v>5200</v>
      </c>
      <c r="C17" s="18" t="s">
        <v>20</v>
      </c>
      <c r="D17" s="18" t="s">
        <v>21</v>
      </c>
      <c r="E17" s="27">
        <v>920.75</v>
      </c>
      <c r="F17" s="27">
        <v>1000</v>
      </c>
      <c r="G17" s="18" t="s">
        <v>26</v>
      </c>
      <c r="H17" s="28">
        <f>tbl_GL[[#This Row],[Actual]]-tbl_GL[[#This Row],[Budget]]</f>
        <v>-79.25</v>
      </c>
      <c r="I17" s="14"/>
      <c r="J17" s="14"/>
    </row>
    <row r="18" spans="1:10" x14ac:dyDescent="0.25">
      <c r="A18" s="14"/>
      <c r="B18" s="26">
        <v>5500</v>
      </c>
      <c r="C18" s="18" t="s">
        <v>118</v>
      </c>
      <c r="D18" s="18" t="s">
        <v>24</v>
      </c>
      <c r="E18" s="27">
        <v>640.4</v>
      </c>
      <c r="F18" s="27">
        <v>400</v>
      </c>
      <c r="G18" s="18" t="s">
        <v>22</v>
      </c>
      <c r="H18" s="28">
        <f>tbl_GL[[#This Row],[Actual]]-tbl_GL[[#This Row],[Budget]]</f>
        <v>240.39999999999998</v>
      </c>
      <c r="I18" s="14"/>
      <c r="J18" s="14"/>
    </row>
    <row r="19" spans="1:10" x14ac:dyDescent="0.25">
      <c r="A19" s="14"/>
      <c r="B19" s="26">
        <v>5300</v>
      </c>
      <c r="C19" s="18" t="s">
        <v>25</v>
      </c>
      <c r="D19" s="18" t="s">
        <v>24</v>
      </c>
      <c r="E19" s="27">
        <v>2180</v>
      </c>
      <c r="F19" s="27">
        <v>2000</v>
      </c>
      <c r="G19" s="18" t="s">
        <v>22</v>
      </c>
      <c r="H19" s="28">
        <f>tbl_GL[[#This Row],[Actual]]-tbl_GL[[#This Row],[Budget]]</f>
        <v>180</v>
      </c>
      <c r="I19" s="14"/>
      <c r="J19" s="14"/>
    </row>
    <row r="20" spans="1:10" x14ac:dyDescent="0.25">
      <c r="A20" s="14"/>
      <c r="B20" s="26">
        <v>5600</v>
      </c>
      <c r="C20" s="18" t="s">
        <v>119</v>
      </c>
      <c r="D20" s="18" t="s">
        <v>19</v>
      </c>
      <c r="E20" s="27">
        <v>750</v>
      </c>
      <c r="F20" s="27">
        <v>1200</v>
      </c>
      <c r="G20" s="18" t="s">
        <v>22</v>
      </c>
      <c r="H20" s="28">
        <f>tbl_GL[[#This Row],[Actual]]-tbl_GL[[#This Row],[Budget]]</f>
        <v>-450</v>
      </c>
      <c r="I20" s="14"/>
      <c r="J20" s="14"/>
    </row>
    <row r="21" spans="1:10" x14ac:dyDescent="0.25">
      <c r="A21" s="14"/>
      <c r="B21" s="26">
        <v>5100</v>
      </c>
      <c r="C21" s="18" t="s">
        <v>23</v>
      </c>
      <c r="D21" s="18" t="s">
        <v>19</v>
      </c>
      <c r="E21" s="27">
        <v>215.1</v>
      </c>
      <c r="F21" s="27">
        <v>1000</v>
      </c>
      <c r="G21" s="18" t="s">
        <v>26</v>
      </c>
      <c r="H21" s="28">
        <f>tbl_GL[[#This Row],[Actual]]-tbl_GL[[#This Row],[Budget]]</f>
        <v>-784.9</v>
      </c>
      <c r="I21" s="14"/>
      <c r="J21" s="14"/>
    </row>
    <row r="22" spans="1:10" x14ac:dyDescent="0.25">
      <c r="A22" s="14"/>
      <c r="B22" s="26">
        <v>5400</v>
      </c>
      <c r="C22" s="18" t="s">
        <v>117</v>
      </c>
      <c r="D22" s="18" t="s">
        <v>21</v>
      </c>
      <c r="E22" s="27">
        <v>450</v>
      </c>
      <c r="F22" s="27">
        <v>1800</v>
      </c>
      <c r="G22" s="18" t="s">
        <v>26</v>
      </c>
      <c r="H22" s="28">
        <f>tbl_GL[[#This Row],[Actual]]-tbl_GL[[#This Row],[Budget]]</f>
        <v>-1350</v>
      </c>
      <c r="I22" s="14"/>
      <c r="J22" s="14"/>
    </row>
    <row r="23" spans="1:10" x14ac:dyDescent="0.25">
      <c r="A23" s="14"/>
      <c r="B23" s="26">
        <v>5500</v>
      </c>
      <c r="C23" s="18" t="s">
        <v>118</v>
      </c>
      <c r="D23" s="18" t="s">
        <v>24</v>
      </c>
      <c r="E23" s="27">
        <v>290</v>
      </c>
      <c r="F23" s="27">
        <v>400</v>
      </c>
      <c r="G23" s="18" t="s">
        <v>26</v>
      </c>
      <c r="H23" s="28">
        <f>tbl_GL[[#This Row],[Actual]]-tbl_GL[[#This Row],[Budget]]</f>
        <v>-110</v>
      </c>
      <c r="I23" s="14"/>
      <c r="J23" s="14"/>
    </row>
    <row r="24" spans="1:10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</row>
    <row r="25" spans="1:10" x14ac:dyDescent="0.25">
      <c r="A25" s="14"/>
      <c r="B25" s="14"/>
      <c r="C25" s="14"/>
      <c r="D25" s="14"/>
      <c r="E25" s="14"/>
      <c r="F25" s="14"/>
      <c r="G25" s="14"/>
      <c r="H25" s="14"/>
      <c r="I25" s="14"/>
      <c r="J25" s="14"/>
    </row>
    <row r="26" spans="1:10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</row>
    <row r="27" spans="1:10" x14ac:dyDescent="0.25">
      <c r="A27" s="14"/>
      <c r="B27" s="14"/>
      <c r="C27" s="14"/>
      <c r="D27" s="14"/>
      <c r="E27" s="14"/>
      <c r="F27" s="14"/>
      <c r="G27" s="14"/>
      <c r="H27" s="14"/>
      <c r="I27" s="14"/>
      <c r="J27" s="14"/>
    </row>
    <row r="28" spans="1:10" x14ac:dyDescent="0.25">
      <c r="A28" s="14"/>
      <c r="B28" s="14"/>
      <c r="C28" s="14"/>
      <c r="D28" s="14"/>
      <c r="E28" s="14"/>
      <c r="F28" s="14"/>
      <c r="G28" s="14"/>
      <c r="H28" s="14"/>
      <c r="I28" s="14"/>
      <c r="J28" s="14"/>
    </row>
    <row r="29" spans="1:10" x14ac:dyDescent="0.25">
      <c r="A29" s="14"/>
      <c r="B29" s="14"/>
      <c r="C29" s="14"/>
      <c r="D29" s="14"/>
      <c r="E29" s="14"/>
      <c r="F29" s="14"/>
      <c r="G29" s="14"/>
      <c r="H29" s="14"/>
      <c r="I29" s="14"/>
      <c r="J29" s="14"/>
    </row>
    <row r="30" spans="1:10" x14ac:dyDescent="0.25">
      <c r="A30" s="14"/>
      <c r="B30" s="14"/>
      <c r="C30" s="14"/>
      <c r="D30" s="14"/>
      <c r="E30" s="14"/>
      <c r="F30" s="14"/>
      <c r="G30" s="14"/>
      <c r="H30" s="14"/>
      <c r="I30" s="14"/>
      <c r="J30" s="14"/>
    </row>
    <row r="31" spans="1:10" x14ac:dyDescent="0.25">
      <c r="A31" s="14"/>
      <c r="B31" s="14"/>
      <c r="C31" s="14"/>
      <c r="D31" s="14"/>
      <c r="E31" s="14"/>
      <c r="F31" s="14"/>
      <c r="G31" s="14"/>
      <c r="H31" s="14"/>
      <c r="I31" s="14"/>
      <c r="J31" s="14"/>
    </row>
    <row r="32" spans="1:10" x14ac:dyDescent="0.25">
      <c r="A32" s="14"/>
      <c r="B32" s="14"/>
      <c r="C32" s="14"/>
      <c r="D32" s="14"/>
      <c r="E32" s="14"/>
      <c r="F32" s="14"/>
      <c r="G32" s="14"/>
      <c r="H32" s="14"/>
      <c r="I32" s="14"/>
      <c r="J32" s="14"/>
    </row>
    <row r="33" spans="1:10" x14ac:dyDescent="0.25">
      <c r="A33" s="14"/>
      <c r="B33" s="14"/>
      <c r="C33" s="14"/>
      <c r="D33" s="14"/>
      <c r="E33" s="14"/>
      <c r="F33" s="14"/>
      <c r="G33" s="14"/>
      <c r="H33" s="14"/>
      <c r="I33" s="14"/>
      <c r="J33" s="14"/>
    </row>
    <row r="34" spans="1:10" x14ac:dyDescent="0.25">
      <c r="A34" s="14"/>
      <c r="B34" s="14"/>
      <c r="C34" s="14"/>
      <c r="D34" s="14"/>
      <c r="E34" s="14"/>
      <c r="F34" s="14"/>
      <c r="G34" s="14"/>
      <c r="H34" s="14"/>
      <c r="I34" s="14"/>
      <c r="J34" s="14"/>
    </row>
    <row r="35" spans="1:10" x14ac:dyDescent="0.25">
      <c r="A35" s="14"/>
      <c r="B35" s="14"/>
      <c r="C35" s="14"/>
      <c r="D35" s="14"/>
      <c r="E35" s="14"/>
      <c r="F35" s="14"/>
      <c r="G35" s="14"/>
      <c r="H35" s="14"/>
      <c r="I35" s="14"/>
      <c r="J35" s="14"/>
    </row>
    <row r="36" spans="1:10" x14ac:dyDescent="0.25">
      <c r="A36" s="14"/>
      <c r="B36" s="14"/>
      <c r="C36" s="14"/>
      <c r="D36" s="14"/>
      <c r="E36" s="14"/>
      <c r="F36" s="14"/>
      <c r="G36" s="14"/>
      <c r="H36" s="14"/>
      <c r="I36" s="14"/>
      <c r="J36" s="14"/>
    </row>
    <row r="37" spans="1:10" x14ac:dyDescent="0.25">
      <c r="A37" s="14"/>
      <c r="B37" s="14"/>
      <c r="C37" s="14"/>
      <c r="D37" s="14"/>
      <c r="E37" s="14"/>
      <c r="F37" s="14"/>
      <c r="G37" s="14"/>
      <c r="H37" s="14"/>
      <c r="I37" s="14"/>
      <c r="J37" s="14"/>
    </row>
    <row r="38" spans="1:10" x14ac:dyDescent="0.25">
      <c r="A38" s="14"/>
      <c r="B38" s="14"/>
      <c r="C38" s="14"/>
      <c r="D38" s="14"/>
      <c r="E38" s="14"/>
      <c r="F38" s="14"/>
      <c r="G38" s="14"/>
      <c r="H38" s="14"/>
      <c r="I38" s="14"/>
      <c r="J38" s="14"/>
    </row>
    <row r="39" spans="1:10" x14ac:dyDescent="0.25">
      <c r="A39" s="14"/>
      <c r="B39" s="14"/>
      <c r="C39" s="14"/>
      <c r="D39" s="14"/>
      <c r="E39" s="14"/>
      <c r="F39" s="14"/>
      <c r="G39" s="14"/>
      <c r="H39" s="14"/>
      <c r="I39" s="14"/>
      <c r="J39" s="14"/>
    </row>
    <row r="40" spans="1:10" x14ac:dyDescent="0.25">
      <c r="A40" s="14"/>
      <c r="B40" s="14"/>
      <c r="C40" s="14"/>
      <c r="D40" s="14"/>
      <c r="E40" s="14"/>
      <c r="F40" s="14"/>
      <c r="G40" s="14"/>
      <c r="H40" s="14"/>
      <c r="I40" s="14"/>
      <c r="J40" s="14"/>
    </row>
    <row r="41" spans="1:10" x14ac:dyDescent="0.25">
      <c r="A41" s="14"/>
      <c r="B41" s="14"/>
      <c r="C41" s="14"/>
      <c r="D41" s="14"/>
      <c r="E41" s="14"/>
      <c r="F41" s="14"/>
      <c r="G41" s="14"/>
      <c r="H41" s="14"/>
      <c r="I41" s="14"/>
      <c r="J41" s="14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E0BBB-3B86-42D5-9A37-61BEE51CC8F4}">
  <dimension ref="A1:G37"/>
  <sheetViews>
    <sheetView zoomScaleNormal="100" workbookViewId="0"/>
  </sheetViews>
  <sheetFormatPr defaultRowHeight="15" x14ac:dyDescent="0.25"/>
  <sheetData>
    <row r="1" spans="1:7" ht="24.75" thickBot="1" x14ac:dyDescent="0.45">
      <c r="A1" s="3" t="s">
        <v>29</v>
      </c>
      <c r="B1" s="4"/>
      <c r="C1" s="4"/>
      <c r="D1" s="4"/>
      <c r="E1" s="4"/>
      <c r="F1" s="4"/>
      <c r="G1" s="4"/>
    </row>
    <row r="2" spans="1:7" ht="18.75" x14ac:dyDescent="0.3">
      <c r="A2" s="2" t="s">
        <v>1</v>
      </c>
    </row>
    <row r="4" spans="1:7" x14ac:dyDescent="0.25">
      <c r="A4" s="1" t="s">
        <v>30</v>
      </c>
    </row>
    <row r="5" spans="1:7" x14ac:dyDescent="0.25">
      <c r="A5" t="s">
        <v>34</v>
      </c>
    </row>
    <row r="6" spans="1:7" x14ac:dyDescent="0.25">
      <c r="A6" t="s">
        <v>42</v>
      </c>
    </row>
    <row r="7" spans="1:7" x14ac:dyDescent="0.25">
      <c r="A7" t="s">
        <v>45</v>
      </c>
    </row>
    <row r="8" spans="1:7" x14ac:dyDescent="0.25">
      <c r="A8" t="s">
        <v>46</v>
      </c>
    </row>
    <row r="9" spans="1:7" x14ac:dyDescent="0.25">
      <c r="A9" t="s">
        <v>52</v>
      </c>
    </row>
    <row r="11" spans="1:7" x14ac:dyDescent="0.25">
      <c r="A11" s="1" t="s">
        <v>31</v>
      </c>
    </row>
    <row r="12" spans="1:7" x14ac:dyDescent="0.25">
      <c r="A12" t="s">
        <v>35</v>
      </c>
    </row>
    <row r="13" spans="1:7" x14ac:dyDescent="0.25">
      <c r="A13" t="s">
        <v>43</v>
      </c>
    </row>
    <row r="14" spans="1:7" x14ac:dyDescent="0.25">
      <c r="A14" t="s">
        <v>44</v>
      </c>
    </row>
    <row r="16" spans="1:7" x14ac:dyDescent="0.25">
      <c r="A16" s="1" t="s">
        <v>32</v>
      </c>
    </row>
    <row r="17" spans="1:1" x14ac:dyDescent="0.25">
      <c r="A17" t="s">
        <v>36</v>
      </c>
    </row>
    <row r="18" spans="1:1" x14ac:dyDescent="0.25">
      <c r="A18" t="s">
        <v>37</v>
      </c>
    </row>
    <row r="20" spans="1:1" x14ac:dyDescent="0.25">
      <c r="A20" s="1" t="s">
        <v>33</v>
      </c>
    </row>
    <row r="21" spans="1:1" x14ac:dyDescent="0.25">
      <c r="A21" t="s">
        <v>38</v>
      </c>
    </row>
    <row r="22" spans="1:1" x14ac:dyDescent="0.25">
      <c r="A22" t="s">
        <v>39</v>
      </c>
    </row>
    <row r="23" spans="1:1" x14ac:dyDescent="0.25">
      <c r="A23" t="s">
        <v>40</v>
      </c>
    </row>
    <row r="24" spans="1:1" x14ac:dyDescent="0.25">
      <c r="A24" t="s">
        <v>41</v>
      </c>
    </row>
    <row r="26" spans="1:1" x14ac:dyDescent="0.25">
      <c r="A26" s="21"/>
    </row>
    <row r="27" spans="1:1" x14ac:dyDescent="0.25">
      <c r="A27" s="22"/>
    </row>
    <row r="28" spans="1:1" x14ac:dyDescent="0.25">
      <c r="A28" s="21"/>
    </row>
    <row r="29" spans="1:1" x14ac:dyDescent="0.25">
      <c r="A29" s="21"/>
    </row>
    <row r="30" spans="1:1" x14ac:dyDescent="0.25">
      <c r="A30" s="21"/>
    </row>
    <row r="31" spans="1:1" x14ac:dyDescent="0.25">
      <c r="A31" s="21"/>
    </row>
    <row r="32" spans="1:1" x14ac:dyDescent="0.25">
      <c r="A32" s="21"/>
    </row>
    <row r="33" spans="1:1" x14ac:dyDescent="0.25">
      <c r="A33" s="21"/>
    </row>
    <row r="34" spans="1:1" x14ac:dyDescent="0.25">
      <c r="A34" s="21"/>
    </row>
    <row r="35" spans="1:1" x14ac:dyDescent="0.25">
      <c r="A35" s="21"/>
    </row>
    <row r="36" spans="1:1" x14ac:dyDescent="0.25">
      <c r="A36" s="21"/>
    </row>
    <row r="37" spans="1:1" x14ac:dyDescent="0.25">
      <c r="A37" s="2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2"/>
  <sheetViews>
    <sheetView zoomScaleNormal="100" workbookViewId="0"/>
  </sheetViews>
  <sheetFormatPr defaultRowHeight="15" x14ac:dyDescent="0.25"/>
  <cols>
    <col min="1" max="1" width="14" customWidth="1"/>
    <col min="2" max="2" width="12" customWidth="1"/>
    <col min="3" max="3" width="24" customWidth="1"/>
    <col min="4" max="5" width="12" customWidth="1"/>
    <col min="6" max="6" width="10" customWidth="1"/>
    <col min="7" max="7" width="12" customWidth="1"/>
    <col min="8" max="8" width="18" customWidth="1"/>
  </cols>
  <sheetData>
    <row r="1" spans="1:10" ht="24.75" customHeight="1" thickBot="1" x14ac:dyDescent="0.45">
      <c r="A1" s="13" t="s">
        <v>27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18.75" customHeight="1" x14ac:dyDescent="0.3">
      <c r="A2" s="15" t="s">
        <v>1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</row>
    <row r="4" spans="1:10" ht="15" customHeight="1" x14ac:dyDescent="0.25">
      <c r="A4" s="16" t="s">
        <v>10</v>
      </c>
      <c r="B4" s="20" t="s">
        <v>53</v>
      </c>
      <c r="H4" s="14"/>
      <c r="I4" s="14"/>
      <c r="J4" s="14"/>
    </row>
    <row r="5" spans="1:10" ht="15" customHeight="1" x14ac:dyDescent="0.25">
      <c r="A5" s="16"/>
      <c r="B5" s="20" t="s">
        <v>55</v>
      </c>
      <c r="H5" s="14"/>
      <c r="I5" s="14"/>
      <c r="J5" s="14"/>
    </row>
    <row r="6" spans="1:10" ht="15" customHeight="1" x14ac:dyDescent="0.25">
      <c r="A6" s="16"/>
      <c r="B6" s="20" t="s">
        <v>112</v>
      </c>
      <c r="H6" s="14"/>
      <c r="I6" s="14"/>
      <c r="J6" s="14"/>
    </row>
    <row r="7" spans="1:10" x14ac:dyDescent="0.25">
      <c r="A7" s="14"/>
      <c r="B7" s="14"/>
      <c r="C7" s="14"/>
      <c r="D7" s="14"/>
      <c r="E7" s="14"/>
      <c r="F7" s="14"/>
      <c r="G7" s="14"/>
      <c r="H7" s="14"/>
      <c r="I7" s="14"/>
      <c r="J7" s="14"/>
    </row>
    <row r="8" spans="1:10" x14ac:dyDescent="0.25">
      <c r="A8" s="14"/>
      <c r="B8" s="14"/>
      <c r="C8" s="14"/>
      <c r="D8" s="14"/>
      <c r="E8" s="14"/>
      <c r="F8" s="14"/>
      <c r="G8" s="14"/>
      <c r="H8" s="14"/>
      <c r="I8" s="14"/>
      <c r="J8" s="14"/>
    </row>
    <row r="9" spans="1:10" x14ac:dyDescent="0.25">
      <c r="A9" s="17" t="s">
        <v>113</v>
      </c>
      <c r="B9" s="14"/>
      <c r="C9" s="14"/>
      <c r="D9" s="14"/>
      <c r="E9" s="14"/>
      <c r="F9" s="14"/>
      <c r="G9" s="14"/>
      <c r="H9" s="14"/>
      <c r="I9" s="14"/>
      <c r="J9" s="14"/>
    </row>
    <row r="10" spans="1:10" x14ac:dyDescent="0.25">
      <c r="A10" s="14"/>
      <c r="B10" s="14"/>
      <c r="C10" s="14"/>
      <c r="D10" s="14"/>
      <c r="E10" s="14"/>
      <c r="F10" s="14"/>
      <c r="G10" s="14"/>
      <c r="H10" s="14"/>
      <c r="I10" s="14"/>
      <c r="J10" s="14"/>
    </row>
    <row r="11" spans="1:10" x14ac:dyDescent="0.25">
      <c r="A11" s="14"/>
      <c r="B11" t="s">
        <v>56</v>
      </c>
      <c r="C11" t="s">
        <v>57</v>
      </c>
      <c r="D11" t="s">
        <v>12</v>
      </c>
      <c r="E11" t="s">
        <v>58</v>
      </c>
      <c r="F11" t="s">
        <v>59</v>
      </c>
      <c r="G11" t="s">
        <v>60</v>
      </c>
      <c r="H11" s="23" t="s">
        <v>61</v>
      </c>
      <c r="I11" s="14"/>
      <c r="J11" s="14"/>
    </row>
    <row r="12" spans="1:10" x14ac:dyDescent="0.25">
      <c r="A12" s="14"/>
      <c r="B12">
        <v>1000</v>
      </c>
      <c r="C12" t="s">
        <v>62</v>
      </c>
      <c r="D12" t="s">
        <v>63</v>
      </c>
      <c r="E12" t="s">
        <v>64</v>
      </c>
      <c r="F12" t="s">
        <v>65</v>
      </c>
      <c r="H12" s="23">
        <v>25573</v>
      </c>
      <c r="I12" s="14"/>
      <c r="J12" s="14"/>
    </row>
    <row r="13" spans="1:10" x14ac:dyDescent="0.25">
      <c r="B13">
        <v>1001</v>
      </c>
      <c r="C13" t="s">
        <v>66</v>
      </c>
      <c r="D13" t="s">
        <v>63</v>
      </c>
      <c r="E13" t="s">
        <v>64</v>
      </c>
      <c r="F13" t="s">
        <v>65</v>
      </c>
      <c r="H13" s="23">
        <v>39441</v>
      </c>
    </row>
    <row r="14" spans="1:10" x14ac:dyDescent="0.25">
      <c r="B14">
        <v>1002</v>
      </c>
      <c r="C14" t="s">
        <v>67</v>
      </c>
      <c r="D14" t="s">
        <v>63</v>
      </c>
      <c r="E14" t="s">
        <v>64</v>
      </c>
      <c r="F14" t="s">
        <v>65</v>
      </c>
      <c r="H14" s="23">
        <v>24868</v>
      </c>
    </row>
    <row r="15" spans="1:10" x14ac:dyDescent="0.25">
      <c r="B15">
        <v>1010</v>
      </c>
      <c r="C15" t="s">
        <v>68</v>
      </c>
      <c r="D15" t="s">
        <v>63</v>
      </c>
      <c r="E15" t="s">
        <v>64</v>
      </c>
      <c r="F15" t="s">
        <v>69</v>
      </c>
      <c r="H15" s="23">
        <v>47562</v>
      </c>
    </row>
    <row r="16" spans="1:10" x14ac:dyDescent="0.25">
      <c r="B16">
        <v>1011</v>
      </c>
      <c r="C16" t="s">
        <v>70</v>
      </c>
      <c r="D16" t="s">
        <v>63</v>
      </c>
      <c r="E16" t="s">
        <v>64</v>
      </c>
      <c r="F16" t="s">
        <v>69</v>
      </c>
      <c r="H16" s="23">
        <v>13890</v>
      </c>
    </row>
    <row r="17" spans="2:8" x14ac:dyDescent="0.25">
      <c r="B17">
        <v>1012</v>
      </c>
      <c r="C17" t="s">
        <v>71</v>
      </c>
      <c r="D17" t="s">
        <v>63</v>
      </c>
      <c r="E17" t="s">
        <v>64</v>
      </c>
      <c r="F17" t="s">
        <v>71</v>
      </c>
      <c r="H17" s="23">
        <v>11655</v>
      </c>
    </row>
    <row r="18" spans="2:8" x14ac:dyDescent="0.25">
      <c r="B18">
        <v>1020</v>
      </c>
      <c r="C18" t="s">
        <v>72</v>
      </c>
      <c r="D18" t="s">
        <v>63</v>
      </c>
      <c r="E18" t="s">
        <v>64</v>
      </c>
      <c r="F18" t="s">
        <v>72</v>
      </c>
      <c r="H18" s="23">
        <v>23984</v>
      </c>
    </row>
    <row r="19" spans="2:8" x14ac:dyDescent="0.25">
      <c r="B19">
        <v>1030</v>
      </c>
      <c r="C19" t="s">
        <v>73</v>
      </c>
      <c r="D19" t="s">
        <v>63</v>
      </c>
      <c r="E19" t="s">
        <v>64</v>
      </c>
      <c r="F19" t="s">
        <v>74</v>
      </c>
      <c r="H19" s="23">
        <v>11778</v>
      </c>
    </row>
    <row r="20" spans="2:8" x14ac:dyDescent="0.25">
      <c r="B20">
        <v>1032</v>
      </c>
      <c r="C20" t="s">
        <v>75</v>
      </c>
      <c r="D20" t="s">
        <v>63</v>
      </c>
      <c r="E20" t="s">
        <v>64</v>
      </c>
      <c r="F20" t="s">
        <v>74</v>
      </c>
      <c r="H20" s="23">
        <v>19393</v>
      </c>
    </row>
    <row r="21" spans="2:8" x14ac:dyDescent="0.25">
      <c r="B21">
        <v>1034</v>
      </c>
      <c r="C21" t="s">
        <v>76</v>
      </c>
      <c r="D21" t="s">
        <v>63</v>
      </c>
      <c r="E21" t="s">
        <v>64</v>
      </c>
      <c r="F21" t="s">
        <v>74</v>
      </c>
      <c r="H21" s="23">
        <v>24014</v>
      </c>
    </row>
    <row r="22" spans="2:8" x14ac:dyDescent="0.25">
      <c r="B22">
        <v>1036</v>
      </c>
      <c r="C22" t="s">
        <v>77</v>
      </c>
      <c r="D22" t="s">
        <v>63</v>
      </c>
      <c r="E22" t="s">
        <v>64</v>
      </c>
      <c r="F22" t="s">
        <v>74</v>
      </c>
      <c r="H22" s="23">
        <v>24155</v>
      </c>
    </row>
    <row r="23" spans="2:8" x14ac:dyDescent="0.25">
      <c r="B23">
        <v>2000</v>
      </c>
      <c r="C23" t="s">
        <v>78</v>
      </c>
      <c r="D23" t="s">
        <v>79</v>
      </c>
      <c r="E23" t="s">
        <v>80</v>
      </c>
      <c r="F23" t="s">
        <v>78</v>
      </c>
      <c r="H23" s="23">
        <v>-19426</v>
      </c>
    </row>
    <row r="24" spans="2:8" x14ac:dyDescent="0.25">
      <c r="B24">
        <v>2001</v>
      </c>
      <c r="C24" t="s">
        <v>81</v>
      </c>
      <c r="D24" t="s">
        <v>79</v>
      </c>
      <c r="E24" t="s">
        <v>80</v>
      </c>
      <c r="F24" t="s">
        <v>82</v>
      </c>
      <c r="H24" s="23">
        <v>-42663</v>
      </c>
    </row>
    <row r="25" spans="2:8" x14ac:dyDescent="0.25">
      <c r="B25">
        <v>2002</v>
      </c>
      <c r="C25" t="s">
        <v>83</v>
      </c>
      <c r="D25" t="s">
        <v>79</v>
      </c>
      <c r="E25" t="s">
        <v>80</v>
      </c>
      <c r="F25" t="s">
        <v>82</v>
      </c>
      <c r="H25" s="23">
        <v>-32191</v>
      </c>
    </row>
    <row r="26" spans="2:8" x14ac:dyDescent="0.25">
      <c r="B26">
        <v>2010</v>
      </c>
      <c r="C26" t="s">
        <v>84</v>
      </c>
      <c r="D26" t="s">
        <v>79</v>
      </c>
      <c r="E26" t="s">
        <v>80</v>
      </c>
      <c r="F26" t="s">
        <v>85</v>
      </c>
      <c r="H26" s="23">
        <v>-36145</v>
      </c>
    </row>
    <row r="27" spans="2:8" x14ac:dyDescent="0.25">
      <c r="B27">
        <v>3000</v>
      </c>
      <c r="C27" t="s">
        <v>86</v>
      </c>
      <c r="D27" t="s">
        <v>87</v>
      </c>
      <c r="E27" t="s">
        <v>80</v>
      </c>
      <c r="F27" t="s">
        <v>88</v>
      </c>
      <c r="H27" s="23">
        <v>-45501</v>
      </c>
    </row>
    <row r="28" spans="2:8" x14ac:dyDescent="0.25">
      <c r="B28">
        <v>4000</v>
      </c>
      <c r="C28" t="s">
        <v>89</v>
      </c>
      <c r="D28" t="s">
        <v>89</v>
      </c>
      <c r="E28" t="s">
        <v>80</v>
      </c>
      <c r="F28" t="s">
        <v>90</v>
      </c>
      <c r="G28" t="s">
        <v>91</v>
      </c>
      <c r="H28" s="23">
        <v>-1707334</v>
      </c>
    </row>
    <row r="29" spans="2:8" x14ac:dyDescent="0.25">
      <c r="B29">
        <v>5000</v>
      </c>
      <c r="C29" t="s">
        <v>92</v>
      </c>
      <c r="D29" t="s">
        <v>93</v>
      </c>
      <c r="E29" t="s">
        <v>64</v>
      </c>
      <c r="F29" t="s">
        <v>90</v>
      </c>
      <c r="G29" t="s">
        <v>94</v>
      </c>
      <c r="H29" s="23">
        <v>480050</v>
      </c>
    </row>
    <row r="30" spans="2:8" x14ac:dyDescent="0.25">
      <c r="B30">
        <v>5020</v>
      </c>
      <c r="C30" t="s">
        <v>95</v>
      </c>
      <c r="D30" t="s">
        <v>93</v>
      </c>
      <c r="E30" t="s">
        <v>64</v>
      </c>
      <c r="F30" t="s">
        <v>90</v>
      </c>
      <c r="G30" t="s">
        <v>96</v>
      </c>
      <c r="H30" s="23">
        <v>572009</v>
      </c>
    </row>
    <row r="31" spans="2:8" x14ac:dyDescent="0.25">
      <c r="B31">
        <v>5021</v>
      </c>
      <c r="C31" t="s">
        <v>97</v>
      </c>
      <c r="D31" t="s">
        <v>93</v>
      </c>
      <c r="E31" t="s">
        <v>64</v>
      </c>
      <c r="F31" t="s">
        <v>90</v>
      </c>
      <c r="G31" t="s">
        <v>96</v>
      </c>
      <c r="H31" s="23">
        <v>272847</v>
      </c>
    </row>
    <row r="32" spans="2:8" x14ac:dyDescent="0.25">
      <c r="B32">
        <v>5022</v>
      </c>
      <c r="C32" t="s">
        <v>98</v>
      </c>
      <c r="D32" t="s">
        <v>93</v>
      </c>
      <c r="E32" t="s">
        <v>64</v>
      </c>
      <c r="F32" t="s">
        <v>90</v>
      </c>
      <c r="G32" t="s">
        <v>96</v>
      </c>
      <c r="H32" s="23">
        <v>168971</v>
      </c>
    </row>
    <row r="33" spans="2:8" x14ac:dyDescent="0.25">
      <c r="B33">
        <v>5030</v>
      </c>
      <c r="C33" t="s">
        <v>99</v>
      </c>
      <c r="D33" t="s">
        <v>93</v>
      </c>
      <c r="E33" t="s">
        <v>64</v>
      </c>
      <c r="F33" t="s">
        <v>90</v>
      </c>
      <c r="G33" t="s">
        <v>23</v>
      </c>
      <c r="H33" s="23">
        <v>10885</v>
      </c>
    </row>
    <row r="34" spans="2:8" x14ac:dyDescent="0.25">
      <c r="B34">
        <v>5040</v>
      </c>
      <c r="C34" t="s">
        <v>100</v>
      </c>
      <c r="D34" t="s">
        <v>93</v>
      </c>
      <c r="E34" t="s">
        <v>64</v>
      </c>
      <c r="F34" t="s">
        <v>90</v>
      </c>
      <c r="G34" t="s">
        <v>101</v>
      </c>
      <c r="H34" s="23">
        <v>75089</v>
      </c>
    </row>
    <row r="35" spans="2:8" x14ac:dyDescent="0.25">
      <c r="B35">
        <v>5041</v>
      </c>
      <c r="C35" t="s">
        <v>102</v>
      </c>
      <c r="D35" t="s">
        <v>93</v>
      </c>
      <c r="E35" t="s">
        <v>64</v>
      </c>
      <c r="F35" t="s">
        <v>90</v>
      </c>
      <c r="G35" t="s">
        <v>101</v>
      </c>
      <c r="H35" s="23">
        <v>0</v>
      </c>
    </row>
    <row r="36" spans="2:8" x14ac:dyDescent="0.25">
      <c r="B36">
        <v>5050</v>
      </c>
      <c r="C36" t="s">
        <v>103</v>
      </c>
      <c r="D36" t="s">
        <v>93</v>
      </c>
      <c r="E36" t="s">
        <v>64</v>
      </c>
      <c r="F36" t="s">
        <v>90</v>
      </c>
      <c r="G36" t="s">
        <v>23</v>
      </c>
      <c r="H36" s="23">
        <v>5095</v>
      </c>
    </row>
    <row r="37" spans="2:8" x14ac:dyDescent="0.25">
      <c r="B37">
        <v>5051</v>
      </c>
      <c r="C37" t="s">
        <v>104</v>
      </c>
      <c r="D37" t="s">
        <v>93</v>
      </c>
      <c r="E37" t="s">
        <v>64</v>
      </c>
      <c r="F37" t="s">
        <v>90</v>
      </c>
      <c r="G37" t="s">
        <v>23</v>
      </c>
      <c r="H37" s="23">
        <v>759</v>
      </c>
    </row>
    <row r="38" spans="2:8" x14ac:dyDescent="0.25">
      <c r="B38">
        <v>5052</v>
      </c>
      <c r="C38" t="s">
        <v>105</v>
      </c>
      <c r="D38" t="s">
        <v>93</v>
      </c>
      <c r="E38" t="s">
        <v>64</v>
      </c>
      <c r="F38" t="s">
        <v>90</v>
      </c>
      <c r="G38" t="s">
        <v>23</v>
      </c>
      <c r="H38" s="23">
        <v>1582</v>
      </c>
    </row>
    <row r="39" spans="2:8" x14ac:dyDescent="0.25">
      <c r="B39">
        <v>5053</v>
      </c>
      <c r="C39" t="s">
        <v>106</v>
      </c>
      <c r="D39" t="s">
        <v>93</v>
      </c>
      <c r="E39" t="s">
        <v>64</v>
      </c>
      <c r="F39" t="s">
        <v>90</v>
      </c>
      <c r="G39" t="s">
        <v>107</v>
      </c>
      <c r="H39" s="23">
        <v>10885</v>
      </c>
    </row>
    <row r="40" spans="2:8" x14ac:dyDescent="0.25">
      <c r="B40">
        <v>5054</v>
      </c>
      <c r="C40" t="s">
        <v>108</v>
      </c>
      <c r="D40" t="s">
        <v>93</v>
      </c>
      <c r="E40" t="s">
        <v>64</v>
      </c>
      <c r="F40" t="s">
        <v>90</v>
      </c>
      <c r="G40" t="s">
        <v>107</v>
      </c>
      <c r="H40" s="23">
        <v>6590</v>
      </c>
    </row>
    <row r="41" spans="2:8" x14ac:dyDescent="0.25">
      <c r="B41">
        <v>5055</v>
      </c>
      <c r="C41" t="s">
        <v>109</v>
      </c>
      <c r="D41" t="s">
        <v>93</v>
      </c>
      <c r="E41" t="s">
        <v>64</v>
      </c>
      <c r="F41" t="s">
        <v>90</v>
      </c>
      <c r="G41" t="s">
        <v>110</v>
      </c>
      <c r="H41" s="23">
        <v>7588</v>
      </c>
    </row>
    <row r="42" spans="2:8" x14ac:dyDescent="0.25">
      <c r="B42">
        <v>5056</v>
      </c>
      <c r="C42" t="s">
        <v>111</v>
      </c>
      <c r="D42" t="s">
        <v>93</v>
      </c>
      <c r="E42" t="s">
        <v>64</v>
      </c>
      <c r="F42" t="s">
        <v>90</v>
      </c>
      <c r="G42" t="s">
        <v>110</v>
      </c>
      <c r="H42" s="23">
        <v>4597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8"/>
  <sheetViews>
    <sheetView zoomScaleNormal="100" workbookViewId="0"/>
  </sheetViews>
  <sheetFormatPr defaultRowHeight="15" x14ac:dyDescent="0.25"/>
  <cols>
    <col min="1" max="1" width="14" customWidth="1"/>
    <col min="2" max="2" width="10" customWidth="1"/>
    <col min="3" max="3" width="21.140625" bestFit="1" customWidth="1"/>
    <col min="4" max="4" width="9.85546875" customWidth="1"/>
    <col min="5" max="5" width="6.140625" customWidth="1"/>
    <col min="6" max="6" width="24.42578125" customWidth="1"/>
    <col min="7" max="7" width="20.85546875" customWidth="1"/>
    <col min="8" max="8" width="11.5703125" customWidth="1"/>
  </cols>
  <sheetData>
    <row r="1" spans="1:10" ht="24.75" thickBot="1" x14ac:dyDescent="0.45">
      <c r="A1" s="13" t="s">
        <v>28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18.75" x14ac:dyDescent="0.3">
      <c r="A2" s="15" t="s">
        <v>1</v>
      </c>
      <c r="B2" s="24" t="s">
        <v>1</v>
      </c>
      <c r="C2" s="14"/>
      <c r="D2" s="14"/>
      <c r="E2" s="14"/>
      <c r="F2" s="14"/>
      <c r="G2" s="14"/>
      <c r="H2" s="14"/>
      <c r="I2" s="14"/>
      <c r="J2" s="14"/>
    </row>
    <row r="3" spans="1:10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</row>
    <row r="4" spans="1:10" x14ac:dyDescent="0.25">
      <c r="A4" s="16" t="s">
        <v>10</v>
      </c>
      <c r="B4" s="20" t="s">
        <v>54</v>
      </c>
      <c r="C4" s="20"/>
      <c r="D4" s="20"/>
      <c r="E4" s="20"/>
      <c r="F4" s="20"/>
      <c r="G4" s="20"/>
      <c r="H4" s="14"/>
      <c r="I4" s="14"/>
      <c r="J4" s="14"/>
    </row>
    <row r="5" spans="1:10" x14ac:dyDescent="0.25">
      <c r="B5" t="s">
        <v>114</v>
      </c>
    </row>
    <row r="7" spans="1:10" x14ac:dyDescent="0.25">
      <c r="B7" t="s">
        <v>56</v>
      </c>
      <c r="C7" t="s">
        <v>57</v>
      </c>
      <c r="D7" t="s">
        <v>12</v>
      </c>
      <c r="E7" t="s">
        <v>58</v>
      </c>
      <c r="F7" t="s">
        <v>59</v>
      </c>
      <c r="G7" t="s">
        <v>60</v>
      </c>
      <c r="H7" s="23" t="s">
        <v>61</v>
      </c>
    </row>
    <row r="8" spans="1:10" x14ac:dyDescent="0.25">
      <c r="B8">
        <v>1000</v>
      </c>
      <c r="C8" t="s">
        <v>62</v>
      </c>
      <c r="D8" t="s">
        <v>63</v>
      </c>
      <c r="E8" t="s">
        <v>64</v>
      </c>
      <c r="F8" t="s">
        <v>65</v>
      </c>
      <c r="H8" s="23">
        <v>25573</v>
      </c>
    </row>
    <row r="9" spans="1:10" x14ac:dyDescent="0.25">
      <c r="B9">
        <v>1001</v>
      </c>
      <c r="C9" t="s">
        <v>66</v>
      </c>
      <c r="D9" t="s">
        <v>63</v>
      </c>
      <c r="E9" t="s">
        <v>64</v>
      </c>
      <c r="F9" t="s">
        <v>65</v>
      </c>
      <c r="H9" s="23">
        <v>39441</v>
      </c>
    </row>
    <row r="10" spans="1:10" x14ac:dyDescent="0.25">
      <c r="B10">
        <v>1002</v>
      </c>
      <c r="C10" t="s">
        <v>67</v>
      </c>
      <c r="D10" t="s">
        <v>63</v>
      </c>
      <c r="E10" t="s">
        <v>64</v>
      </c>
      <c r="F10" t="s">
        <v>65</v>
      </c>
      <c r="H10" s="23">
        <v>24868</v>
      </c>
    </row>
    <row r="11" spans="1:10" x14ac:dyDescent="0.25">
      <c r="B11">
        <v>1010</v>
      </c>
      <c r="C11" t="s">
        <v>68</v>
      </c>
      <c r="D11" t="s">
        <v>63</v>
      </c>
      <c r="E11" t="s">
        <v>64</v>
      </c>
      <c r="F11" t="s">
        <v>69</v>
      </c>
      <c r="H11" s="23">
        <v>47562</v>
      </c>
    </row>
    <row r="12" spans="1:10" x14ac:dyDescent="0.25">
      <c r="B12">
        <v>1011</v>
      </c>
      <c r="C12" t="s">
        <v>70</v>
      </c>
      <c r="D12" t="s">
        <v>63</v>
      </c>
      <c r="E12" t="s">
        <v>64</v>
      </c>
      <c r="F12" t="s">
        <v>69</v>
      </c>
      <c r="H12" s="23">
        <v>13890</v>
      </c>
    </row>
    <row r="13" spans="1:10" x14ac:dyDescent="0.25">
      <c r="B13">
        <v>1012</v>
      </c>
      <c r="C13" t="s">
        <v>71</v>
      </c>
      <c r="D13" t="s">
        <v>63</v>
      </c>
      <c r="E13" t="s">
        <v>64</v>
      </c>
      <c r="F13" t="s">
        <v>71</v>
      </c>
      <c r="H13" s="23">
        <v>11655</v>
      </c>
    </row>
    <row r="14" spans="1:10" x14ac:dyDescent="0.25">
      <c r="B14">
        <v>1020</v>
      </c>
      <c r="C14" t="s">
        <v>72</v>
      </c>
      <c r="D14" t="s">
        <v>63</v>
      </c>
      <c r="E14" t="s">
        <v>64</v>
      </c>
      <c r="F14" t="s">
        <v>72</v>
      </c>
      <c r="H14" s="23">
        <v>23984</v>
      </c>
    </row>
    <row r="15" spans="1:10" x14ac:dyDescent="0.25">
      <c r="B15">
        <v>1030</v>
      </c>
      <c r="C15" t="s">
        <v>73</v>
      </c>
      <c r="D15" t="s">
        <v>63</v>
      </c>
      <c r="E15" t="s">
        <v>64</v>
      </c>
      <c r="F15" t="s">
        <v>74</v>
      </c>
      <c r="H15" s="23">
        <v>11778</v>
      </c>
    </row>
    <row r="16" spans="1:10" x14ac:dyDescent="0.25">
      <c r="B16">
        <v>1032</v>
      </c>
      <c r="C16" t="s">
        <v>75</v>
      </c>
      <c r="D16" t="s">
        <v>63</v>
      </c>
      <c r="E16" t="s">
        <v>64</v>
      </c>
      <c r="F16" t="s">
        <v>74</v>
      </c>
      <c r="H16" s="23">
        <v>19393</v>
      </c>
    </row>
    <row r="17" spans="2:8" x14ac:dyDescent="0.25">
      <c r="B17">
        <v>1034</v>
      </c>
      <c r="C17" t="s">
        <v>76</v>
      </c>
      <c r="D17" t="s">
        <v>63</v>
      </c>
      <c r="E17" t="s">
        <v>64</v>
      </c>
      <c r="F17" t="s">
        <v>74</v>
      </c>
      <c r="H17" s="23">
        <v>24014</v>
      </c>
    </row>
    <row r="18" spans="2:8" x14ac:dyDescent="0.25">
      <c r="B18">
        <v>1036</v>
      </c>
      <c r="C18" t="s">
        <v>77</v>
      </c>
      <c r="D18" t="s">
        <v>63</v>
      </c>
      <c r="E18" t="s">
        <v>64</v>
      </c>
      <c r="F18" t="s">
        <v>74</v>
      </c>
      <c r="H18" s="23">
        <v>24155</v>
      </c>
    </row>
    <row r="19" spans="2:8" x14ac:dyDescent="0.25">
      <c r="B19">
        <v>2000</v>
      </c>
      <c r="C19" t="s">
        <v>78</v>
      </c>
      <c r="D19" t="s">
        <v>79</v>
      </c>
      <c r="E19" t="s">
        <v>80</v>
      </c>
      <c r="F19" t="s">
        <v>78</v>
      </c>
      <c r="H19" s="23">
        <v>-19426</v>
      </c>
    </row>
    <row r="20" spans="2:8" x14ac:dyDescent="0.25">
      <c r="B20">
        <v>2001</v>
      </c>
      <c r="C20" t="s">
        <v>81</v>
      </c>
      <c r="D20" t="s">
        <v>79</v>
      </c>
      <c r="E20" t="s">
        <v>80</v>
      </c>
      <c r="F20" t="s">
        <v>82</v>
      </c>
      <c r="H20" s="23">
        <v>-42663</v>
      </c>
    </row>
    <row r="21" spans="2:8" x14ac:dyDescent="0.25">
      <c r="B21">
        <v>2002</v>
      </c>
      <c r="C21" t="s">
        <v>83</v>
      </c>
      <c r="D21" t="s">
        <v>79</v>
      </c>
      <c r="E21" t="s">
        <v>80</v>
      </c>
      <c r="F21" t="s">
        <v>82</v>
      </c>
      <c r="H21" s="23">
        <v>-32191</v>
      </c>
    </row>
    <row r="22" spans="2:8" x14ac:dyDescent="0.25">
      <c r="B22">
        <v>2010</v>
      </c>
      <c r="C22" t="s">
        <v>84</v>
      </c>
      <c r="D22" t="s">
        <v>79</v>
      </c>
      <c r="E22" t="s">
        <v>80</v>
      </c>
      <c r="F22" t="s">
        <v>85</v>
      </c>
      <c r="H22" s="23">
        <v>-36145</v>
      </c>
    </row>
    <row r="23" spans="2:8" x14ac:dyDescent="0.25">
      <c r="B23">
        <v>3000</v>
      </c>
      <c r="C23" t="s">
        <v>86</v>
      </c>
      <c r="D23" t="s">
        <v>87</v>
      </c>
      <c r="E23" t="s">
        <v>80</v>
      </c>
      <c r="F23" t="s">
        <v>88</v>
      </c>
      <c r="H23" s="23">
        <v>-45501</v>
      </c>
    </row>
    <row r="24" spans="2:8" x14ac:dyDescent="0.25">
      <c r="B24">
        <v>4000</v>
      </c>
      <c r="C24" t="s">
        <v>89</v>
      </c>
      <c r="D24" t="s">
        <v>89</v>
      </c>
      <c r="E24" t="s">
        <v>80</v>
      </c>
      <c r="F24" t="s">
        <v>90</v>
      </c>
      <c r="G24" t="s">
        <v>91</v>
      </c>
      <c r="H24" s="23">
        <v>-1707334</v>
      </c>
    </row>
    <row r="25" spans="2:8" x14ac:dyDescent="0.25">
      <c r="B25">
        <v>5000</v>
      </c>
      <c r="C25" t="s">
        <v>92</v>
      </c>
      <c r="D25" t="s">
        <v>93</v>
      </c>
      <c r="E25" t="s">
        <v>64</v>
      </c>
      <c r="F25" t="s">
        <v>90</v>
      </c>
      <c r="G25" t="s">
        <v>94</v>
      </c>
      <c r="H25" s="23">
        <v>480050</v>
      </c>
    </row>
    <row r="26" spans="2:8" x14ac:dyDescent="0.25">
      <c r="B26">
        <v>5020</v>
      </c>
      <c r="C26" t="s">
        <v>95</v>
      </c>
      <c r="D26" t="s">
        <v>93</v>
      </c>
      <c r="E26" t="s">
        <v>64</v>
      </c>
      <c r="F26" t="s">
        <v>90</v>
      </c>
      <c r="G26" t="s">
        <v>96</v>
      </c>
      <c r="H26" s="23">
        <v>572009</v>
      </c>
    </row>
    <row r="27" spans="2:8" x14ac:dyDescent="0.25">
      <c r="B27">
        <v>5021</v>
      </c>
      <c r="C27" t="s">
        <v>97</v>
      </c>
      <c r="D27" t="s">
        <v>93</v>
      </c>
      <c r="E27" t="s">
        <v>64</v>
      </c>
      <c r="F27" t="s">
        <v>90</v>
      </c>
      <c r="G27" t="s">
        <v>96</v>
      </c>
      <c r="H27" s="23">
        <v>272847</v>
      </c>
    </row>
    <row r="28" spans="2:8" x14ac:dyDescent="0.25">
      <c r="B28">
        <v>5022</v>
      </c>
      <c r="C28" t="s">
        <v>98</v>
      </c>
      <c r="D28" t="s">
        <v>93</v>
      </c>
      <c r="E28" t="s">
        <v>64</v>
      </c>
      <c r="F28" t="s">
        <v>90</v>
      </c>
      <c r="G28" t="s">
        <v>96</v>
      </c>
      <c r="H28" s="23">
        <v>168971</v>
      </c>
    </row>
    <row r="29" spans="2:8" x14ac:dyDescent="0.25">
      <c r="B29">
        <v>5030</v>
      </c>
      <c r="C29" t="s">
        <v>99</v>
      </c>
      <c r="D29" t="s">
        <v>93</v>
      </c>
      <c r="E29" t="s">
        <v>64</v>
      </c>
      <c r="F29" t="s">
        <v>90</v>
      </c>
      <c r="G29" t="s">
        <v>23</v>
      </c>
      <c r="H29" s="23">
        <v>10885</v>
      </c>
    </row>
    <row r="30" spans="2:8" x14ac:dyDescent="0.25">
      <c r="B30">
        <v>5040</v>
      </c>
      <c r="C30" t="s">
        <v>100</v>
      </c>
      <c r="D30" t="s">
        <v>93</v>
      </c>
      <c r="E30" t="s">
        <v>64</v>
      </c>
      <c r="F30" t="s">
        <v>90</v>
      </c>
      <c r="G30" t="s">
        <v>101</v>
      </c>
      <c r="H30" s="23">
        <v>75089</v>
      </c>
    </row>
    <row r="31" spans="2:8" x14ac:dyDescent="0.25">
      <c r="B31">
        <v>5041</v>
      </c>
      <c r="C31" t="s">
        <v>102</v>
      </c>
      <c r="D31" t="s">
        <v>93</v>
      </c>
      <c r="E31" t="s">
        <v>64</v>
      </c>
      <c r="F31" t="s">
        <v>90</v>
      </c>
      <c r="G31" t="s">
        <v>101</v>
      </c>
      <c r="H31" s="23">
        <v>0</v>
      </c>
    </row>
    <row r="32" spans="2:8" x14ac:dyDescent="0.25">
      <c r="B32">
        <v>5050</v>
      </c>
      <c r="C32" t="s">
        <v>103</v>
      </c>
      <c r="D32" t="s">
        <v>93</v>
      </c>
      <c r="E32" t="s">
        <v>64</v>
      </c>
      <c r="F32" t="s">
        <v>90</v>
      </c>
      <c r="G32" t="s">
        <v>23</v>
      </c>
      <c r="H32" s="23">
        <v>5095</v>
      </c>
    </row>
    <row r="33" spans="2:8" x14ac:dyDescent="0.25">
      <c r="B33">
        <v>5051</v>
      </c>
      <c r="C33" t="s">
        <v>104</v>
      </c>
      <c r="D33" t="s">
        <v>93</v>
      </c>
      <c r="E33" t="s">
        <v>64</v>
      </c>
      <c r="F33" t="s">
        <v>90</v>
      </c>
      <c r="G33" t="s">
        <v>23</v>
      </c>
      <c r="H33" s="23">
        <v>759</v>
      </c>
    </row>
    <row r="34" spans="2:8" x14ac:dyDescent="0.25">
      <c r="B34">
        <v>5052</v>
      </c>
      <c r="C34" t="s">
        <v>105</v>
      </c>
      <c r="D34" t="s">
        <v>93</v>
      </c>
      <c r="E34" t="s">
        <v>64</v>
      </c>
      <c r="F34" t="s">
        <v>90</v>
      </c>
      <c r="G34" t="s">
        <v>23</v>
      </c>
      <c r="H34" s="23">
        <v>1582</v>
      </c>
    </row>
    <row r="35" spans="2:8" x14ac:dyDescent="0.25">
      <c r="B35">
        <v>5053</v>
      </c>
      <c r="C35" t="s">
        <v>106</v>
      </c>
      <c r="D35" t="s">
        <v>93</v>
      </c>
      <c r="E35" t="s">
        <v>64</v>
      </c>
      <c r="F35" t="s">
        <v>90</v>
      </c>
      <c r="G35" t="s">
        <v>107</v>
      </c>
      <c r="H35" s="23">
        <v>10885</v>
      </c>
    </row>
    <row r="36" spans="2:8" x14ac:dyDescent="0.25">
      <c r="B36">
        <v>5054</v>
      </c>
      <c r="C36" t="s">
        <v>108</v>
      </c>
      <c r="D36" t="s">
        <v>93</v>
      </c>
      <c r="E36" t="s">
        <v>64</v>
      </c>
      <c r="F36" t="s">
        <v>90</v>
      </c>
      <c r="G36" t="s">
        <v>107</v>
      </c>
      <c r="H36" s="23">
        <v>6590</v>
      </c>
    </row>
    <row r="37" spans="2:8" x14ac:dyDescent="0.25">
      <c r="B37">
        <v>5055</v>
      </c>
      <c r="C37" t="s">
        <v>109</v>
      </c>
      <c r="D37" t="s">
        <v>93</v>
      </c>
      <c r="E37" t="s">
        <v>64</v>
      </c>
      <c r="F37" t="s">
        <v>90</v>
      </c>
      <c r="G37" t="s">
        <v>110</v>
      </c>
      <c r="H37" s="23">
        <v>7588</v>
      </c>
    </row>
    <row r="38" spans="2:8" x14ac:dyDescent="0.25">
      <c r="B38">
        <v>5056</v>
      </c>
      <c r="C38" t="s">
        <v>111</v>
      </c>
      <c r="D38" t="s">
        <v>93</v>
      </c>
      <c r="E38" t="s">
        <v>64</v>
      </c>
      <c r="F38" t="s">
        <v>90</v>
      </c>
      <c r="G38" t="s">
        <v>110</v>
      </c>
      <c r="H38" s="23">
        <v>4597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11208-B92F-49AA-9E46-B7CA2F892891}">
  <dimension ref="A1:H30"/>
  <sheetViews>
    <sheetView zoomScaleNormal="100" workbookViewId="0"/>
  </sheetViews>
  <sheetFormatPr defaultRowHeight="15" x14ac:dyDescent="0.25"/>
  <cols>
    <col min="1" max="1" width="10.85546875" style="32" customWidth="1"/>
    <col min="2" max="2" width="9.5703125" style="37" customWidth="1"/>
    <col min="4" max="4" width="22.42578125" style="32" bestFit="1" customWidth="1"/>
    <col min="5" max="5" width="8.85546875" style="37" bestFit="1" customWidth="1"/>
    <col min="7" max="7" width="13.42578125" style="32" bestFit="1" customWidth="1"/>
    <col min="8" max="8" width="8.85546875" style="37" bestFit="1" customWidth="1"/>
  </cols>
  <sheetData>
    <row r="1" spans="1:8" ht="24" x14ac:dyDescent="0.4">
      <c r="A1" s="31" t="s">
        <v>120</v>
      </c>
      <c r="B1" s="30"/>
      <c r="C1" s="30"/>
      <c r="D1" s="38"/>
      <c r="E1" s="34"/>
      <c r="F1" s="30"/>
      <c r="G1" s="38"/>
    </row>
    <row r="2" spans="1:8" ht="18.75" x14ac:dyDescent="0.3">
      <c r="A2"/>
      <c r="B2" s="2" t="s">
        <v>1</v>
      </c>
    </row>
    <row r="3" spans="1:8" x14ac:dyDescent="0.25">
      <c r="A3"/>
      <c r="B3"/>
    </row>
    <row r="4" spans="1:8" x14ac:dyDescent="0.25">
      <c r="A4"/>
      <c r="B4"/>
      <c r="D4" s="33" t="s">
        <v>121</v>
      </c>
      <c r="E4" s="35" t="s">
        <v>61</v>
      </c>
      <c r="G4" s="33" t="s">
        <v>124</v>
      </c>
      <c r="H4" s="35" t="s">
        <v>61</v>
      </c>
    </row>
    <row r="5" spans="1:8" x14ac:dyDescent="0.25">
      <c r="A5"/>
      <c r="B5"/>
      <c r="D5" s="32" t="s">
        <v>91</v>
      </c>
      <c r="E5" s="36">
        <f>-SUMIFS(tbl_GL11[Amount],tbl_GL11[PL],D5)</f>
        <v>1707334</v>
      </c>
      <c r="G5" s="32" t="s">
        <v>91</v>
      </c>
      <c r="H5" s="36">
        <f>E5</f>
        <v>1707334</v>
      </c>
    </row>
    <row r="6" spans="1:8" x14ac:dyDescent="0.25">
      <c r="A6"/>
      <c r="B6"/>
      <c r="D6" s="32" t="s">
        <v>94</v>
      </c>
      <c r="E6" s="36">
        <f>SUMIFS(tbl_GL11[Amount],tbl_GL11[PL],D6)</f>
        <v>480050</v>
      </c>
      <c r="G6" s="32" t="s">
        <v>125</v>
      </c>
      <c r="H6" s="36">
        <f>E6+E13</f>
        <v>1616947</v>
      </c>
    </row>
    <row r="7" spans="1:8" x14ac:dyDescent="0.25">
      <c r="A7"/>
      <c r="B7"/>
      <c r="D7" s="33" t="s">
        <v>122</v>
      </c>
      <c r="E7" s="39">
        <f>E5-E6</f>
        <v>1227284</v>
      </c>
      <c r="G7" s="32" t="s">
        <v>90</v>
      </c>
      <c r="H7" s="36">
        <f>E14</f>
        <v>90387</v>
      </c>
    </row>
    <row r="8" spans="1:8" x14ac:dyDescent="0.25">
      <c r="A8"/>
      <c r="B8"/>
      <c r="D8" s="32" t="s">
        <v>96</v>
      </c>
      <c r="E8" s="36">
        <f>SUMIFS(tbl_GL11[Amount],tbl_GL11[PL],D8)</f>
        <v>1013827</v>
      </c>
      <c r="H8" s="36"/>
    </row>
    <row r="9" spans="1:8" x14ac:dyDescent="0.25">
      <c r="A9"/>
      <c r="B9"/>
      <c r="D9" s="32" t="s">
        <v>23</v>
      </c>
      <c r="E9" s="36">
        <f>SUMIFS(tbl_GL11[Amount],tbl_GL11[PL],D9)</f>
        <v>18321</v>
      </c>
      <c r="H9" s="36"/>
    </row>
    <row r="10" spans="1:8" x14ac:dyDescent="0.25">
      <c r="A10"/>
      <c r="B10"/>
      <c r="D10" s="32" t="s">
        <v>101</v>
      </c>
      <c r="E10" s="36">
        <f>SUMIFS(tbl_GL11[Amount],tbl_GL11[PL],D10)</f>
        <v>75089</v>
      </c>
      <c r="H10" s="36"/>
    </row>
    <row r="11" spans="1:8" x14ac:dyDescent="0.25">
      <c r="A11"/>
      <c r="B11"/>
      <c r="D11" s="32" t="s">
        <v>107</v>
      </c>
      <c r="E11" s="36">
        <f>SUMIFS(tbl_GL11[Amount],tbl_GL11[PL],D11)</f>
        <v>17475</v>
      </c>
      <c r="H11" s="36"/>
    </row>
    <row r="12" spans="1:8" x14ac:dyDescent="0.25">
      <c r="A12"/>
      <c r="B12"/>
      <c r="D12" s="32" t="s">
        <v>110</v>
      </c>
      <c r="E12" s="36">
        <f>SUMIFS(tbl_GL11[Amount],tbl_GL11[PL],D12)</f>
        <v>12185</v>
      </c>
      <c r="H12" s="36"/>
    </row>
    <row r="13" spans="1:8" x14ac:dyDescent="0.25">
      <c r="A13"/>
      <c r="B13"/>
      <c r="D13" s="33" t="s">
        <v>123</v>
      </c>
      <c r="E13" s="39">
        <f>SUM(E8:E12)</f>
        <v>1136897</v>
      </c>
      <c r="H13" s="36"/>
    </row>
    <row r="14" spans="1:8" x14ac:dyDescent="0.25">
      <c r="A14"/>
      <c r="B14"/>
      <c r="D14" s="33" t="s">
        <v>90</v>
      </c>
      <c r="E14" s="39">
        <f>E7-E13</f>
        <v>90387</v>
      </c>
      <c r="H14" s="36"/>
    </row>
    <row r="15" spans="1:8" x14ac:dyDescent="0.25">
      <c r="B15" s="36"/>
      <c r="E15" s="36"/>
      <c r="H15" s="36"/>
    </row>
    <row r="16" spans="1:8" x14ac:dyDescent="0.25">
      <c r="B16" s="36"/>
      <c r="E16" s="36"/>
      <c r="H16" s="36"/>
    </row>
    <row r="17" spans="2:8" x14ac:dyDescent="0.25">
      <c r="B17" s="36"/>
      <c r="E17" s="36"/>
      <c r="H17" s="36"/>
    </row>
    <row r="18" spans="2:8" x14ac:dyDescent="0.25">
      <c r="B18" s="36"/>
      <c r="E18" s="36"/>
      <c r="H18" s="36"/>
    </row>
    <row r="19" spans="2:8" x14ac:dyDescent="0.25">
      <c r="B19" s="36"/>
      <c r="E19" s="36"/>
      <c r="H19" s="36"/>
    </row>
    <row r="20" spans="2:8" x14ac:dyDescent="0.25">
      <c r="B20" s="36"/>
      <c r="E20" s="36"/>
      <c r="H20" s="36"/>
    </row>
    <row r="21" spans="2:8" x14ac:dyDescent="0.25">
      <c r="B21" s="36"/>
      <c r="E21" s="36"/>
      <c r="H21" s="36"/>
    </row>
    <row r="22" spans="2:8" x14ac:dyDescent="0.25">
      <c r="B22" s="36"/>
      <c r="E22" s="36"/>
      <c r="H22" s="36"/>
    </row>
    <row r="23" spans="2:8" x14ac:dyDescent="0.25">
      <c r="B23" s="36"/>
      <c r="E23" s="36"/>
      <c r="H23" s="36"/>
    </row>
    <row r="24" spans="2:8" x14ac:dyDescent="0.25">
      <c r="B24" s="36"/>
      <c r="E24" s="36"/>
      <c r="H24" s="36"/>
    </row>
    <row r="25" spans="2:8" x14ac:dyDescent="0.25">
      <c r="B25" s="36"/>
      <c r="E25" s="36"/>
      <c r="H25" s="36"/>
    </row>
    <row r="26" spans="2:8" x14ac:dyDescent="0.25">
      <c r="B26" s="36"/>
      <c r="E26" s="36"/>
      <c r="H26" s="36"/>
    </row>
    <row r="27" spans="2:8" x14ac:dyDescent="0.25">
      <c r="B27" s="36"/>
      <c r="E27" s="36"/>
      <c r="H27" s="36"/>
    </row>
    <row r="28" spans="2:8" x14ac:dyDescent="0.25">
      <c r="B28" s="36"/>
      <c r="E28" s="36"/>
      <c r="H28" s="36"/>
    </row>
    <row r="29" spans="2:8" x14ac:dyDescent="0.25">
      <c r="B29" s="36"/>
      <c r="E29" s="36"/>
      <c r="H29" s="36"/>
    </row>
    <row r="30" spans="2:8" x14ac:dyDescent="0.25">
      <c r="B30" s="36"/>
      <c r="E30" s="36"/>
      <c r="H30" s="36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19666-9866-4A27-BB12-3CD3EE7F5BBB}">
  <dimension ref="A1:H30"/>
  <sheetViews>
    <sheetView zoomScaleNormal="100" workbookViewId="0"/>
  </sheetViews>
  <sheetFormatPr defaultRowHeight="15" x14ac:dyDescent="0.25"/>
  <cols>
    <col min="1" max="1" width="10.85546875" style="32" customWidth="1"/>
    <col min="2" max="2" width="9.5703125" style="37" customWidth="1"/>
    <col min="4" max="4" width="24" style="32" bestFit="1" customWidth="1"/>
    <col min="5" max="5" width="7.5703125" style="37" bestFit="1" customWidth="1"/>
    <col min="7" max="7" width="13.85546875" style="32" bestFit="1" customWidth="1"/>
    <col min="8" max="8" width="7.5703125" style="37" bestFit="1" customWidth="1"/>
  </cols>
  <sheetData>
    <row r="1" spans="1:8" ht="24" x14ac:dyDescent="0.4">
      <c r="A1" s="31" t="s">
        <v>126</v>
      </c>
      <c r="B1" s="30"/>
      <c r="C1" s="30"/>
      <c r="D1" s="38"/>
      <c r="E1" s="34"/>
      <c r="F1" s="30"/>
      <c r="G1" s="38"/>
    </row>
    <row r="2" spans="1:8" ht="18.75" x14ac:dyDescent="0.3">
      <c r="A2"/>
      <c r="B2" s="2" t="s">
        <v>1</v>
      </c>
    </row>
    <row r="3" spans="1:8" x14ac:dyDescent="0.25">
      <c r="A3"/>
      <c r="B3"/>
    </row>
    <row r="4" spans="1:8" x14ac:dyDescent="0.25">
      <c r="A4"/>
      <c r="B4"/>
      <c r="D4" s="33" t="s">
        <v>121</v>
      </c>
      <c r="E4" s="35" t="s">
        <v>61</v>
      </c>
      <c r="G4" s="33" t="s">
        <v>124</v>
      </c>
      <c r="H4" s="35" t="s">
        <v>61</v>
      </c>
    </row>
    <row r="5" spans="1:8" x14ac:dyDescent="0.25">
      <c r="A5"/>
      <c r="B5"/>
      <c r="D5" s="32" t="s">
        <v>65</v>
      </c>
      <c r="E5" s="36">
        <f>SUMIFS(tbl_GL11[Amount],tbl_GL11[Bsheet],D5)</f>
        <v>89882</v>
      </c>
      <c r="G5" s="32" t="s">
        <v>127</v>
      </c>
      <c r="H5" s="36">
        <f>E10</f>
        <v>266313</v>
      </c>
    </row>
    <row r="6" spans="1:8" x14ac:dyDescent="0.25">
      <c r="A6"/>
      <c r="B6"/>
      <c r="D6" s="32" t="s">
        <v>71</v>
      </c>
      <c r="E6" s="36">
        <f>SUMIFS(tbl_GL11[Amount],tbl_GL11[Bsheet],D6)</f>
        <v>11655</v>
      </c>
      <c r="G6" s="32" t="s">
        <v>128</v>
      </c>
      <c r="H6" s="36">
        <f>E14</f>
        <v>130425</v>
      </c>
    </row>
    <row r="7" spans="1:8" x14ac:dyDescent="0.25">
      <c r="A7"/>
      <c r="B7"/>
      <c r="D7" s="32" t="s">
        <v>72</v>
      </c>
      <c r="E7" s="36">
        <f>SUMIFS(tbl_GL11[Amount],tbl_GL11[Bsheet],D7)</f>
        <v>23984</v>
      </c>
      <c r="G7" s="32" t="s">
        <v>130</v>
      </c>
      <c r="H7" s="36">
        <f>E17</f>
        <v>135888</v>
      </c>
    </row>
    <row r="8" spans="1:8" x14ac:dyDescent="0.25">
      <c r="A8"/>
      <c r="B8"/>
      <c r="D8" s="32" t="s">
        <v>69</v>
      </c>
      <c r="E8" s="36">
        <f>SUMIFS(tbl_GL11[Amount],tbl_GL11[Bsheet],D8)</f>
        <v>61452</v>
      </c>
      <c r="G8" s="32" t="s">
        <v>132</v>
      </c>
      <c r="H8" s="36">
        <f>E19</f>
        <v>0</v>
      </c>
    </row>
    <row r="9" spans="1:8" x14ac:dyDescent="0.25">
      <c r="A9"/>
      <c r="B9"/>
      <c r="D9" s="32" t="s">
        <v>74</v>
      </c>
      <c r="E9" s="36">
        <f>SUMIFS(tbl_GL11[Amount],tbl_GL11[Bsheet],D9)</f>
        <v>79340</v>
      </c>
      <c r="H9" s="36"/>
    </row>
    <row r="10" spans="1:8" x14ac:dyDescent="0.25">
      <c r="A10"/>
      <c r="B10"/>
      <c r="D10" s="33" t="s">
        <v>127</v>
      </c>
      <c r="E10" s="39">
        <f>SUM(E5:E9)</f>
        <v>266313</v>
      </c>
      <c r="H10" s="36"/>
    </row>
    <row r="11" spans="1:8" x14ac:dyDescent="0.25">
      <c r="A11"/>
      <c r="B11"/>
      <c r="D11" s="32" t="s">
        <v>78</v>
      </c>
      <c r="E11" s="36">
        <f>-SUMIFS(tbl_GL11[Amount],tbl_GL11[Bsheet],D11)</f>
        <v>19426</v>
      </c>
      <c r="H11" s="36"/>
    </row>
    <row r="12" spans="1:8" x14ac:dyDescent="0.25">
      <c r="A12"/>
      <c r="B12"/>
      <c r="D12" s="32" t="s">
        <v>82</v>
      </c>
      <c r="E12" s="36">
        <f>-SUMIFS(tbl_GL11[Amount],tbl_GL11[Bsheet],D12)</f>
        <v>74854</v>
      </c>
      <c r="H12" s="36"/>
    </row>
    <row r="13" spans="1:8" x14ac:dyDescent="0.25">
      <c r="A13"/>
      <c r="B13"/>
      <c r="D13" s="32" t="s">
        <v>85</v>
      </c>
      <c r="E13" s="36">
        <f>-SUMIFS(tbl_GL11[Amount],tbl_GL11[Bsheet],D13)</f>
        <v>36145</v>
      </c>
      <c r="H13" s="36"/>
    </row>
    <row r="14" spans="1:8" x14ac:dyDescent="0.25">
      <c r="A14"/>
      <c r="B14"/>
      <c r="D14" s="33" t="s">
        <v>128</v>
      </c>
      <c r="E14" s="39">
        <f>SUM(E11:E13)</f>
        <v>130425</v>
      </c>
      <c r="H14" s="36"/>
    </row>
    <row r="15" spans="1:8" x14ac:dyDescent="0.25">
      <c r="A15"/>
      <c r="B15"/>
      <c r="D15" s="32" t="s">
        <v>88</v>
      </c>
      <c r="E15" s="36">
        <f>-SUMIFS(tbl_GL11[Amount],tbl_GL11[Bsheet],D15)</f>
        <v>45501</v>
      </c>
      <c r="H15" s="36"/>
    </row>
    <row r="16" spans="1:8" x14ac:dyDescent="0.25">
      <c r="A16"/>
      <c r="B16"/>
      <c r="D16" s="32" t="s">
        <v>129</v>
      </c>
      <c r="E16" s="36">
        <f>'Income Statement'!E14</f>
        <v>90387</v>
      </c>
      <c r="H16" s="36"/>
    </row>
    <row r="17" spans="1:8" x14ac:dyDescent="0.25">
      <c r="A17"/>
      <c r="B17"/>
      <c r="D17" s="33" t="s">
        <v>130</v>
      </c>
      <c r="E17" s="39">
        <f>SUM(E15:E16)</f>
        <v>135888</v>
      </c>
      <c r="H17" s="36"/>
    </row>
    <row r="18" spans="1:8" x14ac:dyDescent="0.25">
      <c r="A18"/>
      <c r="B18"/>
      <c r="D18" s="33" t="s">
        <v>131</v>
      </c>
      <c r="E18" s="39">
        <f>E14+E17</f>
        <v>266313</v>
      </c>
      <c r="H18" s="36"/>
    </row>
    <row r="19" spans="1:8" x14ac:dyDescent="0.25">
      <c r="A19"/>
      <c r="B19"/>
      <c r="D19" s="33" t="s">
        <v>132</v>
      </c>
      <c r="E19" s="39">
        <f>E10-E18</f>
        <v>0</v>
      </c>
      <c r="H19" s="36"/>
    </row>
    <row r="20" spans="1:8" x14ac:dyDescent="0.25">
      <c r="B20" s="36"/>
      <c r="E20" s="36"/>
      <c r="H20" s="36"/>
    </row>
    <row r="21" spans="1:8" x14ac:dyDescent="0.25">
      <c r="B21" s="36"/>
      <c r="E21" s="36"/>
      <c r="H21" s="36"/>
    </row>
    <row r="22" spans="1:8" x14ac:dyDescent="0.25">
      <c r="B22" s="36"/>
      <c r="E22" s="36"/>
      <c r="H22" s="36"/>
    </row>
    <row r="23" spans="1:8" x14ac:dyDescent="0.25">
      <c r="B23" s="36"/>
      <c r="E23" s="36"/>
      <c r="H23" s="36"/>
    </row>
    <row r="24" spans="1:8" x14ac:dyDescent="0.25">
      <c r="B24" s="36"/>
      <c r="E24" s="36"/>
      <c r="H24" s="36"/>
    </row>
    <row r="25" spans="1:8" x14ac:dyDescent="0.25">
      <c r="B25" s="36"/>
      <c r="E25" s="36"/>
      <c r="H25" s="36"/>
    </row>
    <row r="26" spans="1:8" x14ac:dyDescent="0.25">
      <c r="B26" s="36"/>
      <c r="E26" s="36"/>
      <c r="H26" s="36"/>
    </row>
    <row r="27" spans="1:8" x14ac:dyDescent="0.25">
      <c r="B27" s="36"/>
      <c r="E27" s="36"/>
      <c r="H27" s="36"/>
    </row>
    <row r="28" spans="1:8" x14ac:dyDescent="0.25">
      <c r="B28" s="36"/>
      <c r="E28" s="36"/>
      <c r="H28" s="36"/>
    </row>
    <row r="29" spans="1:8" x14ac:dyDescent="0.25">
      <c r="B29" s="36"/>
      <c r="E29" s="36"/>
      <c r="H29" s="36"/>
    </row>
    <row r="30" spans="1:8" x14ac:dyDescent="0.25">
      <c r="B30" s="36"/>
      <c r="E30" s="36"/>
      <c r="H30" s="36"/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B13B1-5AE7-4BF0-99D5-A6EEE61B5B20}">
  <dimension ref="A1:C39"/>
  <sheetViews>
    <sheetView zoomScaleNormal="100" workbookViewId="0"/>
  </sheetViews>
  <sheetFormatPr defaultRowHeight="15" x14ac:dyDescent="0.25"/>
  <cols>
    <col min="1" max="1" width="8.7109375" style="32"/>
    <col min="2" max="2" width="27.5703125" style="32" customWidth="1"/>
    <col min="3" max="3" width="10.85546875" style="37" customWidth="1"/>
  </cols>
  <sheetData>
    <row r="1" spans="1:3" x14ac:dyDescent="0.25">
      <c r="C1" s="35" t="s">
        <v>61</v>
      </c>
    </row>
    <row r="2" spans="1:3" ht="24" x14ac:dyDescent="0.4">
      <c r="A2" s="42" t="s">
        <v>126</v>
      </c>
    </row>
    <row r="4" spans="1:3" x14ac:dyDescent="0.25">
      <c r="B4" s="32" t="s">
        <v>65</v>
      </c>
      <c r="C4" s="40">
        <f>SUMIFS(tbl_GL1114[Amount],tbl_GL1114[Bsheet],B4)</f>
        <v>89882</v>
      </c>
    </row>
    <row r="5" spans="1:3" x14ac:dyDescent="0.25">
      <c r="B5" s="32" t="s">
        <v>69</v>
      </c>
      <c r="C5" s="40">
        <f>SUMIFS(tbl_GL1114[Amount],tbl_GL1114[Bsheet],B5)</f>
        <v>61452</v>
      </c>
    </row>
    <row r="6" spans="1:3" x14ac:dyDescent="0.25">
      <c r="B6" s="32" t="s">
        <v>71</v>
      </c>
      <c r="C6" s="40">
        <f>SUMIFS(tbl_GL1114[Amount],tbl_GL1114[Bsheet],B6)</f>
        <v>11655</v>
      </c>
    </row>
    <row r="7" spans="1:3" x14ac:dyDescent="0.25">
      <c r="B7" s="32" t="s">
        <v>72</v>
      </c>
      <c r="C7" s="40">
        <f>SUMIFS(tbl_GL1114[Amount],tbl_GL1114[Bsheet],B7)</f>
        <v>23984</v>
      </c>
    </row>
    <row r="8" spans="1:3" x14ac:dyDescent="0.25">
      <c r="B8" s="32" t="s">
        <v>74</v>
      </c>
      <c r="C8" s="40">
        <f>SUMIFS(tbl_GL1114[Amount],tbl_GL1114[Bsheet],B8)</f>
        <v>79340</v>
      </c>
    </row>
    <row r="9" spans="1:3" x14ac:dyDescent="0.25">
      <c r="C9" s="40"/>
    </row>
    <row r="10" spans="1:3" x14ac:dyDescent="0.25">
      <c r="B10" s="33" t="s">
        <v>127</v>
      </c>
      <c r="C10" s="41">
        <f>SUM(C4:C8)</f>
        <v>266313</v>
      </c>
    </row>
    <row r="11" spans="1:3" x14ac:dyDescent="0.25">
      <c r="C11" s="40"/>
    </row>
    <row r="12" spans="1:3" x14ac:dyDescent="0.25">
      <c r="B12" s="32" t="s">
        <v>78</v>
      </c>
      <c r="C12" s="40">
        <f>-SUMIFS(tbl_GL1114[Amount],tbl_GL1114[Bsheet],B12)</f>
        <v>19426</v>
      </c>
    </row>
    <row r="13" spans="1:3" x14ac:dyDescent="0.25">
      <c r="B13" s="32" t="s">
        <v>82</v>
      </c>
      <c r="C13" s="40">
        <f>-SUMIFS(tbl_GL1114[Amount],tbl_GL1114[Bsheet],B13)</f>
        <v>74854</v>
      </c>
    </row>
    <row r="14" spans="1:3" x14ac:dyDescent="0.25">
      <c r="B14" s="32" t="s">
        <v>85</v>
      </c>
      <c r="C14" s="40">
        <f>-SUMIFS(tbl_GL1114[Amount],tbl_GL1114[Bsheet],B14)</f>
        <v>36145</v>
      </c>
    </row>
    <row r="15" spans="1:3" x14ac:dyDescent="0.25">
      <c r="C15" s="40"/>
    </row>
    <row r="16" spans="1:3" x14ac:dyDescent="0.25">
      <c r="B16" s="33" t="s">
        <v>128</v>
      </c>
      <c r="C16" s="41">
        <f>SUM(C12:C14)</f>
        <v>130425</v>
      </c>
    </row>
    <row r="17" spans="1:3" x14ac:dyDescent="0.25">
      <c r="C17" s="40"/>
    </row>
    <row r="18" spans="1:3" x14ac:dyDescent="0.25">
      <c r="B18" s="32" t="s">
        <v>88</v>
      </c>
      <c r="C18" s="40">
        <f>-SUMIFS(tbl_GL1114[Amount],tbl_GL1114[Bsheet],B18)</f>
        <v>45501</v>
      </c>
    </row>
    <row r="19" spans="1:3" x14ac:dyDescent="0.25">
      <c r="B19" s="32" t="s">
        <v>90</v>
      </c>
      <c r="C19" s="40">
        <f>C39</f>
        <v>90387</v>
      </c>
    </row>
    <row r="20" spans="1:3" x14ac:dyDescent="0.25">
      <c r="C20" s="40"/>
    </row>
    <row r="21" spans="1:3" x14ac:dyDescent="0.25">
      <c r="B21" s="33" t="s">
        <v>133</v>
      </c>
      <c r="C21" s="41">
        <f>SUM(C16,C18:C19)</f>
        <v>266313</v>
      </c>
    </row>
    <row r="22" spans="1:3" x14ac:dyDescent="0.25">
      <c r="C22" s="40"/>
    </row>
    <row r="23" spans="1:3" x14ac:dyDescent="0.25">
      <c r="C23" s="40"/>
    </row>
    <row r="24" spans="1:3" ht="24" x14ac:dyDescent="0.4">
      <c r="A24" s="42" t="s">
        <v>134</v>
      </c>
      <c r="C24" s="40"/>
    </row>
    <row r="25" spans="1:3" x14ac:dyDescent="0.25">
      <c r="C25" s="40"/>
    </row>
    <row r="26" spans="1:3" x14ac:dyDescent="0.25">
      <c r="B26" s="32" t="s">
        <v>91</v>
      </c>
      <c r="C26" s="40">
        <f>-SUMIFS(tbl_GL1114[Amount],tbl_GL1114[PL],B26)</f>
        <v>1707334</v>
      </c>
    </row>
    <row r="27" spans="1:3" x14ac:dyDescent="0.25">
      <c r="B27" s="32" t="s">
        <v>94</v>
      </c>
      <c r="C27" s="40">
        <f>SUMIFS(tbl_GL1114[Amount],tbl_GL1114[PL],B27)</f>
        <v>480050</v>
      </c>
    </row>
    <row r="28" spans="1:3" x14ac:dyDescent="0.25">
      <c r="C28" s="40"/>
    </row>
    <row r="29" spans="1:3" x14ac:dyDescent="0.25">
      <c r="B29" s="33" t="s">
        <v>135</v>
      </c>
      <c r="C29" s="41">
        <f>C26-C27</f>
        <v>1227284</v>
      </c>
    </row>
    <row r="30" spans="1:3" x14ac:dyDescent="0.25">
      <c r="C30" s="40"/>
    </row>
    <row r="31" spans="1:3" x14ac:dyDescent="0.25">
      <c r="B31" s="32" t="s">
        <v>96</v>
      </c>
      <c r="C31" s="40">
        <f>SUMIFS(tbl_GL1114[Amount],tbl_GL1114[PL],B31)</f>
        <v>1013827</v>
      </c>
    </row>
    <row r="32" spans="1:3" x14ac:dyDescent="0.25">
      <c r="B32" s="32" t="s">
        <v>23</v>
      </c>
      <c r="C32" s="40">
        <f>SUMIFS(tbl_GL1114[Amount],tbl_GL1114[PL],B32)</f>
        <v>18321</v>
      </c>
    </row>
    <row r="33" spans="2:3" x14ac:dyDescent="0.25">
      <c r="B33" s="32" t="s">
        <v>101</v>
      </c>
      <c r="C33" s="40">
        <f>SUMIFS(tbl_GL1114[Amount],tbl_GL1114[PL],B33)</f>
        <v>75089</v>
      </c>
    </row>
    <row r="34" spans="2:3" x14ac:dyDescent="0.25">
      <c r="B34" s="32" t="s">
        <v>107</v>
      </c>
      <c r="C34" s="40">
        <f>SUMIFS(tbl_GL1114[Amount],tbl_GL1114[PL],B34)</f>
        <v>17475</v>
      </c>
    </row>
    <row r="35" spans="2:3" x14ac:dyDescent="0.25">
      <c r="B35" s="32" t="s">
        <v>110</v>
      </c>
      <c r="C35" s="40">
        <f>SUMIFS(tbl_GL1114[Amount],tbl_GL1114[PL],B35)</f>
        <v>12185</v>
      </c>
    </row>
    <row r="36" spans="2:3" x14ac:dyDescent="0.25">
      <c r="C36" s="40"/>
    </row>
    <row r="37" spans="2:3" x14ac:dyDescent="0.25">
      <c r="B37" s="33" t="s">
        <v>136</v>
      </c>
      <c r="C37" s="41">
        <f>SUM(C31:C35)</f>
        <v>1136897</v>
      </c>
    </row>
    <row r="38" spans="2:3" x14ac:dyDescent="0.25">
      <c r="C38" s="40"/>
    </row>
    <row r="39" spans="2:3" x14ac:dyDescent="0.25">
      <c r="B39" s="33" t="s">
        <v>90</v>
      </c>
      <c r="C39" s="41">
        <f>C29-C37</f>
        <v>90387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Excel U</vt:lpstr>
      <vt:lpstr>Exercise 1</vt:lpstr>
      <vt:lpstr>.Rules</vt:lpstr>
      <vt:lpstr>Exercise 2</vt:lpstr>
      <vt:lpstr>Exercise 3</vt:lpstr>
      <vt:lpstr>Income Statement</vt:lpstr>
      <vt:lpstr>Balance Sheet</vt:lpstr>
      <vt:lpstr>Financial Statements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Lenning</dc:creator>
  <cp:lastModifiedBy>Jeff Lenning</cp:lastModifiedBy>
  <dcterms:created xsi:type="dcterms:W3CDTF">2024-11-12T20:31:47Z</dcterms:created>
  <dcterms:modified xsi:type="dcterms:W3CDTF">2026-07-22T19:17:39Z</dcterms:modified>
</cp:coreProperties>
</file>