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826 classic excel comparison\"/>
    </mc:Choice>
  </mc:AlternateContent>
  <xr:revisionPtr revIDLastSave="0" documentId="8_{96D48910-EF28-4177-94AB-8EE357B4A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 a="1"/>
  <c r="B9" i="4" a="1"/>
  <c r="B9" i="3" a="1"/>
  <c r="G10" i="2"/>
  <c r="G11" i="2"/>
  <c r="G12" i="2"/>
  <c r="G13" i="2"/>
  <c r="G14" i="2"/>
  <c r="G15" i="2"/>
  <c r="G16" i="2"/>
  <c r="G17" i="2"/>
  <c r="G18" i="2"/>
  <c r="G9" i="2"/>
  <c r="F10" i="2"/>
  <c r="F11" i="2"/>
  <c r="F12" i="2"/>
  <c r="F13" i="2"/>
  <c r="F14" i="2"/>
  <c r="F15" i="2"/>
  <c r="F16" i="2"/>
  <c r="F17" i="2"/>
  <c r="F18" i="2"/>
  <c r="F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<sst xmlns="http://schemas.openxmlformats.org/spreadsheetml/2006/main" count="257" uniqueCount="163">
  <si>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</si>
  <si>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</si>
  <si>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</si>
  <si>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</si>
  <si>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</si>
  <si>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</si>
  <si>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</si>
  <si>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</si>
  <si>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</si>
  <si>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</si>
  <si>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</si>
  <si>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Open AP (list A — invoices still showing open)</t>
  </si>
  <si>
    <t>Vendor</t>
  </si>
  <si>
    <t>Invoice Date</t>
  </si>
  <si>
    <t>Amount</t>
  </si>
  <si>
    <t>INV-10421</t>
  </si>
  <si>
    <t>Acme Supplies LLC</t>
  </si>
  <si>
    <t>2026-05-12</t>
  </si>
  <si>
    <t>INV-10428</t>
  </si>
  <si>
    <t>Northwind Paper</t>
  </si>
  <si>
    <t>2026-05-18</t>
  </si>
  <si>
    <t>INV-10433</t>
  </si>
  <si>
    <t>Beacon IT Services</t>
  </si>
  <si>
    <t>2026-05-22</t>
  </si>
  <si>
    <t>INV-10440</t>
  </si>
  <si>
    <t>Summit Facilities</t>
  </si>
  <si>
    <t>2026-05-28</t>
  </si>
  <si>
    <t>INV-10445</t>
  </si>
  <si>
    <t>2026-06-02</t>
  </si>
  <si>
    <t>INV-10452</t>
  </si>
  <si>
    <t>Lakeside Catering</t>
  </si>
  <si>
    <t>2026-06-05</t>
  </si>
  <si>
    <t>INV-10458</t>
  </si>
  <si>
    <t>2026-06-08</t>
  </si>
  <si>
    <t>INV-10461</t>
  </si>
  <si>
    <t>Prairie Legal LLP</t>
  </si>
  <si>
    <t>2026-06-10</t>
  </si>
  <si>
    <t>INV-10470</t>
  </si>
  <si>
    <t>2026-06-14</t>
  </si>
  <si>
    <t>INV-10477</t>
  </si>
  <si>
    <t>Orbit Shipping Co</t>
  </si>
  <si>
    <t>2026-06-18</t>
  </si>
  <si>
    <t>Payment register (list B — what cleared)</t>
  </si>
  <si>
    <t>Pay Date</t>
  </si>
  <si>
    <t>Paid Amount</t>
  </si>
  <si>
    <t>PMT-9001</t>
  </si>
  <si>
    <t>2026-06-01</t>
  </si>
  <si>
    <t>PMT-9002</t>
  </si>
  <si>
    <t>2026-06-03</t>
  </si>
  <si>
    <t>PMT-9003</t>
  </si>
  <si>
    <t>PMT-9004</t>
  </si>
  <si>
    <t>2026-06-12</t>
  </si>
  <si>
    <t>PMT-9005</t>
  </si>
  <si>
    <t>2026-06-15</t>
  </si>
  <si>
    <t>PMT-9006</t>
  </si>
  <si>
    <t>2026-06-20</t>
  </si>
  <si>
    <t>PMT-9007</t>
  </si>
  <si>
    <t>INV-10488</t>
  </si>
  <si>
    <t>2026-06-22</t>
  </si>
  <si>
    <t>PMT-9008</t>
  </si>
  <si>
    <t>2026-06-25</t>
  </si>
  <si>
    <t>Exercise 2</t>
  </si>
  <si>
    <t>List A — Bank deposits (per bank export)</t>
  </si>
  <si>
    <t>Ref #</t>
  </si>
  <si>
    <t>Counterparty</t>
  </si>
  <si>
    <t>Date</t>
  </si>
  <si>
    <t>DEP-301</t>
  </si>
  <si>
    <t>Client Atlas Group</t>
  </si>
  <si>
    <t>DEP-302</t>
  </si>
  <si>
    <t>Client Brightside Co</t>
  </si>
  <si>
    <t>DEP-303</t>
  </si>
  <si>
    <t>Client Canyon Labs</t>
  </si>
  <si>
    <t>DEP-304</t>
  </si>
  <si>
    <t>Client Delta Works</t>
  </si>
  <si>
    <t>DEP-305</t>
  </si>
  <si>
    <t>DEP-306</t>
  </si>
  <si>
    <t>Client Evergreen LLC</t>
  </si>
  <si>
    <t>DEP-307</t>
  </si>
  <si>
    <t>DEP-308</t>
  </si>
  <si>
    <t>Client Frontier Media</t>
  </si>
  <si>
    <t>DEP-309</t>
  </si>
  <si>
    <t>DEP-310</t>
  </si>
  <si>
    <t>Client Harbor Mutual</t>
  </si>
  <si>
    <t>List B — AR cash receipts log (books)</t>
  </si>
  <si>
    <t>Customer</t>
  </si>
  <si>
    <t>CR-501</t>
  </si>
  <si>
    <t>Atlas Group</t>
  </si>
  <si>
    <t>CR-502</t>
  </si>
  <si>
    <t>Brightside Co</t>
  </si>
  <si>
    <t>CR-503</t>
  </si>
  <si>
    <t>Canyon Labs</t>
  </si>
  <si>
    <t>CR-504</t>
  </si>
  <si>
    <t>CR-505</t>
  </si>
  <si>
    <t>CR-506</t>
  </si>
  <si>
    <t>CR-507</t>
  </si>
  <si>
    <t>DEP-311</t>
  </si>
  <si>
    <t>Ivy Partners</t>
  </si>
  <si>
    <t>2026-06-23</t>
  </si>
  <si>
    <t>Exercise 3</t>
  </si>
  <si>
    <t>GL cash activity (books)</t>
  </si>
  <si>
    <t>Tran ID</t>
  </si>
  <si>
    <t>Description</t>
  </si>
  <si>
    <t>GL Amount</t>
  </si>
  <si>
    <t>T-1001</t>
  </si>
  <si>
    <t>Wire - Atlas Group</t>
  </si>
  <si>
    <t>T-1002</t>
  </si>
  <si>
    <t>ACH - Brightside Co</t>
  </si>
  <si>
    <t>T-1003</t>
  </si>
  <si>
    <t>Wire - Canyon Labs</t>
  </si>
  <si>
    <t>T-1004</t>
  </si>
  <si>
    <t>Check 4412 - Rent</t>
  </si>
  <si>
    <t>2026-06-06</t>
  </si>
  <si>
    <t>T-1005</t>
  </si>
  <si>
    <t>ACH - Payroll taxes</t>
  </si>
  <si>
    <t>2026-06-07</t>
  </si>
  <si>
    <t>T-1006</t>
  </si>
  <si>
    <t>Wire - Delta Works</t>
  </si>
  <si>
    <t>T-1007</t>
  </si>
  <si>
    <t>Fee - Bank analysis</t>
  </si>
  <si>
    <t>2026-06-09</t>
  </si>
  <si>
    <t>T-1008</t>
  </si>
  <si>
    <t>ACH - Evergreen LLC</t>
  </si>
  <si>
    <t>T-1009</t>
  </si>
  <si>
    <t>Wire - Frontier Media</t>
  </si>
  <si>
    <t>T-1010</t>
  </si>
  <si>
    <t>Check 4418 - Insurance</t>
  </si>
  <si>
    <t>2026-06-21</t>
  </si>
  <si>
    <t>T-1011</t>
  </si>
  <si>
    <t>ACH - Harbor Mutual</t>
  </si>
  <si>
    <t>T-1012</t>
  </si>
  <si>
    <t>Transfer to savings</t>
  </si>
  <si>
    <t>2026-06-28</t>
  </si>
  <si>
    <t>Bank activity (statement / export)</t>
  </si>
  <si>
    <t>Bank Description</t>
  </si>
  <si>
    <t>Bank Amount</t>
  </si>
  <si>
    <t>INCOMING WIRE ATLAS</t>
  </si>
  <si>
    <t>ACH CREDIT BRIGHTSIDE</t>
  </si>
  <si>
    <t>WIRE CANYON LABS</t>
  </si>
  <si>
    <t>CHECK 4412</t>
  </si>
  <si>
    <t>ACH PAYROLL TAX</t>
  </si>
  <si>
    <t>WIRE DELTA WORKS</t>
  </si>
  <si>
    <t>ACH EVERGREEN</t>
  </si>
  <si>
    <t>WIRE FRONTIER</t>
  </si>
  <si>
    <t>CHECK 4418</t>
  </si>
  <si>
    <t>ACH HARBOR MUTUAL</t>
  </si>
  <si>
    <t>T-1013</t>
  </si>
  <si>
    <t>SERVICE CHARGE</t>
  </si>
  <si>
    <t>T-1014</t>
  </si>
  <si>
    <t>INTEREST CREDIT</t>
  </si>
  <si>
    <t>2026-06-30</t>
  </si>
  <si>
    <t>Dynamic list of everything in List A that is missing from List B (no helper column required).</t>
  </si>
  <si>
    <t>Ref</t>
  </si>
  <si>
    <t>Receipt</t>
  </si>
  <si>
    <t>d</t>
  </si>
  <si>
    <t>In GL not in Bank</t>
  </si>
  <si>
    <t>In Bank not in GL</t>
  </si>
  <si>
    <t>Is the invoice (a) paid (b) for the expected amount?</t>
  </si>
  <si>
    <t>Two-way reconcile: in A not B, in B not A</t>
  </si>
  <si>
    <t>Invoice</t>
  </si>
  <si>
    <t>Payment</t>
  </si>
  <si>
    <t>Diff</t>
  </si>
  <si>
    <t>Missing from books (in bank, not in AR log)</t>
  </si>
  <si>
    <t xml:space="preserve">Exception report outputs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</si>
</sst>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name val="Aptos Narrow"/>
      <family val="2"/>
    </font>
    <font>
      <sz val="14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sz val="11"/>
      <name val="Aptos Narrow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1F4E79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4">
    <xf numFmtId="0" fontId="0" fillId="0" borderId="0"/>
    <xf numFmtId="0" fontId="1" fillId="2" borderId="1"/>
    <xf numFmtId="0" fontId="2" fillId="0" borderId="0"/>
    <xf numFmtId="0" fontId="3" fillId="0" borderId="0"/>
  </cellStyleXfs>
  <cellXfs count="24">
    <xf numFmtId="0" fontId="0" fillId="0" borderId="0" xfId="0"/>
    <xf numFmtId="0" fontId="2" fillId="0" borderId="0" xfId="2"/>
    <xf numFmtId="0" fontId="2" fillId="0" borderId="2" xfId="2" applyBorder="1"/>
    <xf numFmtId="0" fontId="4" fillId="0" borderId="0" xfId="2" applyFont="1"/>
    <xf numFmtId="0" fontId="5" fillId="0" borderId="2" xfId="2" applyFont="1" applyBorder="1"/>
    <xf numFmtId="0" fontId="6" fillId="0" borderId="0" xfId="2" applyFont="1"/>
    <xf numFmtId="0" fontId="7" fillId="0" borderId="0" xfId="2" applyFont="1"/>
    <xf numFmtId="0" fontId="8" fillId="0" borderId="0" xfId="2" applyFont="1"/>
    <xf numFmtId="0" fontId="7" fillId="0" borderId="0" xfId="3" applyFont="1"/>
    <xf numFmtId="0" fontId="5" fillId="0" borderId="3" xfId="0" applyFont="1" applyBorder="1"/>
    <xf numFmtId="0" fontId="7" fillId="0" borderId="3" xfId="0" applyFont="1" applyBorder="1"/>
    <xf numFmtId="0" fontId="6" fillId="0" borderId="3" xfId="0" applyFont="1" applyBorder="1"/>
    <xf numFmtId="0" fontId="8" fillId="0" borderId="3" xfId="0" applyFont="1" applyBorder="1"/>
    <xf numFmtId="0" fontId="9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9" fillId="3" borderId="4" xfId="0" applyFont="1" applyFill="1" applyBorder="1"/>
    <xf numFmtId="0" fontId="7" fillId="0" borderId="4" xfId="0" applyFont="1" applyBorder="1"/>
    <xf numFmtId="0" fontId="0" fillId="0" borderId="3" xfId="0" applyBorder="1"/>
    <xf numFmtId="3" fontId="7" fillId="0" borderId="4" xfId="1" applyNumberFormat="1" applyFont="1" applyFill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0" fillId="0" borderId="3" xfId="0" applyNumberFormat="1" applyBorder="1"/>
    <xf numFmtId="0" fontId="10" fillId="0" borderId="3" xfId="0" applyFont="1" applyBorder="1" applyAlignment="1">
      <alignment vertical="top"/>
    </xf>
    <xf numFmtId="0" fontId="11" fillId="3" borderId="4" xfId="0" applyFont="1" applyFill="1" applyBorder="1"/>
    <xf numFmtId="0" fontId="9" fillId="3" borderId="5" xfId="0" applyFont="1" applyFill="1" applyBorder="1" applyAlignment="1">
      <alignment horizontal="center" vertical="center"/>
    </xf>
  </cellXfs>
  <cellStyles count="4">
    <cellStyle name="Hyperlink 2" xfId="3" xr:uid="{00000000-0005-0000-0000-000003000000}"/>
    <cellStyle name="Input" xfId="1" builtinId="20"/>
    <cellStyle name="Normal" xfId="0" builtinId="0"/>
    <cellStyle name="Normal 2" xfId="2" xr:uid="{00000000-0005-0000-0000-000002000000}"/>
  </cellStyles>
  <dxfs count="2">
    <dxf>
      <font>
        <color theme="3"/>
      </font>
      <fill>
        <patternFill>
          <bgColor theme="5" tint="0.79998168889431442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3987EC-A831-4C9E-BB09-8F7E4E7FEA7D}" name="Table1" displayName="Table1" ref="B23:F31" totalsRowShown="0">
  <autoFilter ref="B23:F31" xr:uid="{B33987EC-A831-4C9E-BB09-8F7E4E7FEA7D}"/>
  <tableColumns count="5">
    <tableColumn id="1" xr3:uid="{4C13A9DB-24E6-46AF-86FF-02CC7FC1E6AD}" name="Payment"/>
    <tableColumn id="2" xr3:uid="{E9B2CD7F-BF4F-406B-BD59-03A37AD5B7F4}" name="Invoice"/>
    <tableColumn id="3" xr3:uid="{6D5A8AC6-BA03-4423-8B78-C1968805A6C9}" name="Vendor"/>
    <tableColumn id="4" xr3:uid="{6705871E-5152-4FFD-917D-D07CF65A6D9C}" name="Pay Date"/>
    <tableColumn id="5" xr3:uid="{D43EC0F2-15FE-4CD2-8544-FEBC966AE0A6}" name="Paid Amount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B9D2AB-489D-49A5-B47E-251234210821}" name="tbl_Bank" displayName="tbl_Bank" ref="B16:E26" totalsRowShown="0">
  <autoFilter ref="B16:E26" xr:uid="{E2B9D2AB-489D-49A5-B47E-251234210821}"/>
  <tableColumns count="4">
    <tableColumn id="1" xr3:uid="{ECB1B625-8143-4B88-81ED-ECFEB238DC51}" name="Ref"/>
    <tableColumn id="2" xr3:uid="{D34B84F7-99B0-4A1C-BF96-43416233BD94}" name="Counterparty"/>
    <tableColumn id="3" xr3:uid="{2B651EF2-9E4D-4046-A4FA-54A980679EEC}" name="Date"/>
    <tableColumn id="4" xr3:uid="{535CEF3C-5940-42D8-B7C1-E48BA7258B3C}" name="Amou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C13C79-9AAF-4F07-80E7-07CD961F6F66}" name="tbl_AR" displayName="tbl_AR" ref="B31:F38" totalsRowShown="0">
  <autoFilter ref="B31:F38" xr:uid="{97C13C79-9AAF-4F07-80E7-07CD961F6F66}"/>
  <tableColumns count="5">
    <tableColumn id="1" xr3:uid="{6CD8F728-0339-453E-BBE3-83CC80C4D8E6}" name="Receipt"/>
    <tableColumn id="2" xr3:uid="{538B3DED-E7B7-47AF-86E5-95C2630540CC}" name="Ref"/>
    <tableColumn id="3" xr3:uid="{7C4F723B-4521-4CFD-A1DA-543606810187}" name="Customer"/>
    <tableColumn id="4" xr3:uid="{2A9A6A4D-8220-4B59-A017-5C895CC8B967}" name="Date"/>
    <tableColumn id="5" xr3:uid="{BF12C6A6-89C1-4639-920A-361A951F4F1A}" name="Amou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B75097-8B5A-4021-8AC4-83B826F06EBC}" name="GL" displayName="GL" ref="B14:E26" totalsRowShown="0">
  <autoFilter ref="B14:E26" xr:uid="{0FB75097-8B5A-4021-8AC4-83B826F06EBC}"/>
  <tableColumns count="4">
    <tableColumn id="1" xr3:uid="{2C680D64-A703-4BCD-B696-1824D8411B8E}" name="Tran ID"/>
    <tableColumn id="2" xr3:uid="{5D287AEB-03BA-42A9-8A2E-98D2561A081F}" name="Description"/>
    <tableColumn id="3" xr3:uid="{91186881-B883-4ECD-84F5-575F40EC6740}" name="Date"/>
    <tableColumn id="4" xr3:uid="{D247A263-0148-493A-AAC8-F0FA8454F0FB}" name="GL Amou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3B9BDA4-A9EA-4BB0-85C5-4084A0A314ED}" name="bank" displayName="bank" ref="B30:E42" totalsRowShown="0">
  <autoFilter ref="B30:E42" xr:uid="{83B9BDA4-A9EA-4BB0-85C5-4084A0A314ED}"/>
  <tableColumns count="4">
    <tableColumn id="1" xr3:uid="{B5B2E84C-AC73-478A-B8E4-9F187CD2A71C}" name="Tran ID"/>
    <tableColumn id="2" xr3:uid="{FF15FFAE-DFA7-462A-8C00-51877E7A416A}" name="Bank Description"/>
    <tableColumn id="3" xr3:uid="{C115E576-6AD6-4BAF-A3CD-ABD3CF4065D7}" name="Date"/>
    <tableColumn id="4" xr3:uid="{94006B62-729E-47EF-A925-E7119ABB15B1}" name="Bank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zoomScaleNormal="100" workbookViewId="0"/>
  </sheetViews>
  <sheetFormatPr defaultColWidth="18" defaultRowHeight="15.75" x14ac:dyDescent="0.25"/>
  <cols>
    <col min="1" max="1" width="12.85546875" style="1" customWidth="1"/>
    <col min="2" max="2" width="70" customWidth="1"/>
    <col min="3" max="7" width="14" customWidth="1"/>
    <col min="8" max="16384" width="18" style="1"/>
  </cols>
  <sheetData>
    <row r="1" spans="1:7" ht="24.75" customHeight="1" thickBot="1" x14ac:dyDescent="0.45">
      <c r="A1" s="4" t="s">
        <v>0</v>
      </c>
      <c r="B1" s="2"/>
      <c r="C1" s="2"/>
      <c r="D1" s="2"/>
      <c r="E1" s="2"/>
      <c r="F1" s="2"/>
      <c r="G1" s="2"/>
    </row>
    <row r="2" spans="1:7" ht="18.75" customHeight="1" x14ac:dyDescent="0.3">
      <c r="A2" s="5" t="s">
        <v>1</v>
      </c>
    </row>
    <row r="4" spans="1:7" ht="18.75" x14ac:dyDescent="0.3">
      <c r="A4" s="5" t="s">
        <v>1</v>
      </c>
    </row>
    <row r="5" spans="1:7" x14ac:dyDescent="0.25">
      <c r="A5" s="3"/>
      <c r="B5" s="6" t="s">
        <v>2</v>
      </c>
    </row>
    <row r="7" spans="1:7" x14ac:dyDescent="0.25">
      <c r="A7" s="7" t="s">
        <v>3</v>
      </c>
    </row>
    <row r="8" spans="1:7" x14ac:dyDescent="0.25">
      <c r="B8" s="6" t="s">
        <v>4</v>
      </c>
    </row>
    <row r="9" spans="1:7" x14ac:dyDescent="0.25">
      <c r="B9" s="8" t="s">
        <v>5</v>
      </c>
    </row>
    <row r="11" spans="1:7" x14ac:dyDescent="0.25">
      <c r="A11" s="7" t="s">
        <v>6</v>
      </c>
    </row>
    <row r="12" spans="1:7" x14ac:dyDescent="0.25">
      <c r="B12" s="6" t="s">
        <v>7</v>
      </c>
    </row>
    <row r="13" spans="1:7" x14ac:dyDescent="0.25">
      <c r="B13" s="8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zoomScaleNormal="100" workbookViewId="0"/>
  </sheetViews>
  <sheetFormatPr defaultRowHeight="15" x14ac:dyDescent="0.25"/>
  <cols>
    <col min="1" max="1" width="9.140625" customWidth="1"/>
    <col min="2" max="2" width="18.7109375" bestFit="1" customWidth="1"/>
    <col min="3" max="4" width="17.42578125" bestFit="1" customWidth="1"/>
    <col min="5" max="6" width="13.85546875" customWidth="1"/>
    <col min="7" max="8" width="9.140625" customWidth="1"/>
  </cols>
  <sheetData>
    <row r="1" spans="1:12" ht="24.75" customHeight="1" thickBot="1" x14ac:dyDescent="0.45">
      <c r="A1" s="9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.7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 x14ac:dyDescent="0.25">
      <c r="A4" s="12" t="s">
        <v>10</v>
      </c>
      <c r="B4" s="21" t="s">
        <v>156</v>
      </c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2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13" t="s">
        <v>158</v>
      </c>
      <c r="C8" s="13" t="s">
        <v>12</v>
      </c>
      <c r="D8" s="13" t="s">
        <v>13</v>
      </c>
      <c r="E8" s="13" t="s">
        <v>14</v>
      </c>
      <c r="F8" s="13" t="s">
        <v>44</v>
      </c>
      <c r="G8" s="23" t="s">
        <v>160</v>
      </c>
      <c r="H8" s="10"/>
      <c r="I8" s="10"/>
      <c r="J8" s="10"/>
      <c r="K8" s="10"/>
      <c r="L8" s="10"/>
    </row>
    <row r="9" spans="1:12" x14ac:dyDescent="0.25">
      <c r="A9" s="10"/>
      <c r="B9" s="14" t="s">
        <v>15</v>
      </c>
      <c r="C9" s="14" t="s">
        <v>16</v>
      </c>
      <c r="D9" s="14" t="s">
        <v>17</v>
      </c>
      <c r="E9" s="18">
        <v>1250</v>
      </c>
      <c r="F9" s="19">
        <f>_xlfn.XLOOKUP(B9,Table1[Invoice],Table1[Paid Amount],"Unpaid")</f>
        <v>1250</v>
      </c>
      <c r="G9" s="19">
        <f>IFERROR(E9-F9,"")</f>
        <v>0</v>
      </c>
      <c r="H9" s="10"/>
      <c r="I9" s="10"/>
      <c r="J9" s="10"/>
      <c r="K9" s="10"/>
      <c r="L9" s="10"/>
    </row>
    <row r="10" spans="1:12" x14ac:dyDescent="0.25">
      <c r="A10" s="10"/>
      <c r="B10" s="14" t="s">
        <v>18</v>
      </c>
      <c r="C10" s="14" t="s">
        <v>19</v>
      </c>
      <c r="D10" s="14" t="s">
        <v>20</v>
      </c>
      <c r="E10" s="19">
        <v>480.5</v>
      </c>
      <c r="F10" s="19">
        <f>_xlfn.XLOOKUP(B10,Table1[Invoice],Table1[Paid Amount],"Unpaid")</f>
        <v>480.5</v>
      </c>
      <c r="G10" s="19">
        <f t="shared" ref="G10:G18" si="0">IFERROR(E10-F10,"")</f>
        <v>0</v>
      </c>
      <c r="H10" s="10"/>
      <c r="I10" s="10"/>
      <c r="J10" s="10"/>
      <c r="K10" s="10"/>
      <c r="L10" s="10"/>
    </row>
    <row r="11" spans="1:12" x14ac:dyDescent="0.25">
      <c r="A11" s="10"/>
      <c r="B11" s="14" t="s">
        <v>21</v>
      </c>
      <c r="C11" s="14" t="s">
        <v>22</v>
      </c>
      <c r="D11" s="14" t="s">
        <v>23</v>
      </c>
      <c r="E11" s="18">
        <v>3200</v>
      </c>
      <c r="F11" s="19">
        <f>_xlfn.XLOOKUP(B11,Table1[Invoice],Table1[Paid Amount],"Unpaid")</f>
        <v>3200</v>
      </c>
      <c r="G11" s="19">
        <f t="shared" si="0"/>
        <v>0</v>
      </c>
      <c r="H11" s="10"/>
      <c r="I11" s="10"/>
      <c r="J11" s="10"/>
      <c r="K11" s="10"/>
      <c r="L11" s="10"/>
    </row>
    <row r="12" spans="1:12" x14ac:dyDescent="0.25">
      <c r="A12" s="10"/>
      <c r="B12" s="14" t="s">
        <v>24</v>
      </c>
      <c r="C12" s="14" t="s">
        <v>25</v>
      </c>
      <c r="D12" s="14" t="s">
        <v>26</v>
      </c>
      <c r="E12" s="19">
        <v>975</v>
      </c>
      <c r="F12" s="19">
        <f>_xlfn.XLOOKUP(B12,Table1[Invoice],Table1[Paid Amount],"Unpaid")</f>
        <v>900</v>
      </c>
      <c r="G12" s="19">
        <f t="shared" si="0"/>
        <v>75</v>
      </c>
      <c r="H12" s="10"/>
      <c r="I12" s="10"/>
      <c r="J12" s="10"/>
      <c r="K12" s="10"/>
      <c r="L12" s="10"/>
    </row>
    <row r="13" spans="1:12" x14ac:dyDescent="0.25">
      <c r="A13" s="10"/>
      <c r="B13" s="14" t="s">
        <v>27</v>
      </c>
      <c r="C13" s="14" t="s">
        <v>16</v>
      </c>
      <c r="D13" s="14" t="s">
        <v>28</v>
      </c>
      <c r="E13" s="19">
        <v>640.25</v>
      </c>
      <c r="F13" s="19">
        <f>_xlfn.XLOOKUP(B13,Table1[Invoice],Table1[Paid Amount],"Unpaid")</f>
        <v>640.25</v>
      </c>
      <c r="G13" s="19">
        <f t="shared" si="0"/>
        <v>0</v>
      </c>
      <c r="H13" s="10"/>
      <c r="I13" s="10"/>
      <c r="J13" s="10"/>
      <c r="K13" s="10"/>
      <c r="L13" s="10"/>
    </row>
    <row r="14" spans="1:12" x14ac:dyDescent="0.25">
      <c r="A14" s="10"/>
      <c r="B14" s="14" t="s">
        <v>29</v>
      </c>
      <c r="C14" s="14" t="s">
        <v>30</v>
      </c>
      <c r="D14" s="14" t="s">
        <v>31</v>
      </c>
      <c r="E14" s="18">
        <v>312.8</v>
      </c>
      <c r="F14" s="19" t="str">
        <f>_xlfn.XLOOKUP(B14,Table1[Invoice],Table1[Paid Amount],"Unpaid")</f>
        <v>Unpaid</v>
      </c>
      <c r="G14" s="19" t="str">
        <f t="shared" si="0"/>
        <v/>
      </c>
      <c r="H14" s="10"/>
      <c r="I14" s="10"/>
      <c r="J14" s="10"/>
      <c r="K14" s="10"/>
      <c r="L14" s="10"/>
    </row>
    <row r="15" spans="1:12" x14ac:dyDescent="0.25">
      <c r="A15" s="10"/>
      <c r="B15" s="14" t="s">
        <v>32</v>
      </c>
      <c r="C15" s="14" t="s">
        <v>22</v>
      </c>
      <c r="D15" s="14" t="s">
        <v>33</v>
      </c>
      <c r="E15" s="19">
        <v>1500</v>
      </c>
      <c r="F15" s="19">
        <f>_xlfn.XLOOKUP(B15,Table1[Invoice],Table1[Paid Amount],"Unpaid")</f>
        <v>1500</v>
      </c>
      <c r="G15" s="19">
        <f t="shared" si="0"/>
        <v>0</v>
      </c>
      <c r="H15" s="10"/>
      <c r="I15" s="10"/>
      <c r="J15" s="10"/>
      <c r="K15" s="10"/>
      <c r="L15" s="10"/>
    </row>
    <row r="16" spans="1:12" x14ac:dyDescent="0.25">
      <c r="A16" s="10"/>
      <c r="B16" s="14" t="s">
        <v>34</v>
      </c>
      <c r="C16" s="14" t="s">
        <v>35</v>
      </c>
      <c r="D16" s="14" t="s">
        <v>36</v>
      </c>
      <c r="E16" s="19">
        <v>2200</v>
      </c>
      <c r="F16" s="19" t="str">
        <f>_xlfn.XLOOKUP(B16,Table1[Invoice],Table1[Paid Amount],"Unpaid")</f>
        <v>Unpaid</v>
      </c>
      <c r="G16" s="19" t="str">
        <f t="shared" si="0"/>
        <v/>
      </c>
      <c r="H16" s="10"/>
      <c r="I16" s="10"/>
      <c r="J16" s="10"/>
      <c r="K16" s="10"/>
      <c r="L16" s="10"/>
    </row>
    <row r="17" spans="1:12" x14ac:dyDescent="0.25">
      <c r="A17" s="10"/>
      <c r="B17" s="14" t="s">
        <v>37</v>
      </c>
      <c r="C17" s="14" t="s">
        <v>19</v>
      </c>
      <c r="D17" s="14" t="s">
        <v>38</v>
      </c>
      <c r="E17" s="19">
        <v>190</v>
      </c>
      <c r="F17" s="19">
        <f>_xlfn.XLOOKUP(B17,Table1[Invoice],Table1[Paid Amount],"Unpaid")</f>
        <v>190</v>
      </c>
      <c r="G17" s="19">
        <f t="shared" si="0"/>
        <v>0</v>
      </c>
      <c r="H17" s="10"/>
      <c r="I17" s="10"/>
      <c r="J17" s="10"/>
      <c r="K17" s="10"/>
      <c r="L17" s="10"/>
    </row>
    <row r="18" spans="1:12" x14ac:dyDescent="0.25">
      <c r="A18" s="10"/>
      <c r="B18" s="14" t="s">
        <v>39</v>
      </c>
      <c r="C18" s="14" t="s">
        <v>40</v>
      </c>
      <c r="D18" s="14" t="s">
        <v>41</v>
      </c>
      <c r="E18" s="19">
        <v>845.6</v>
      </c>
      <c r="F18" s="19" t="str">
        <f>_xlfn.XLOOKUP(B18,Table1[Invoice],Table1[Paid Amount],"Unpaid")</f>
        <v>Unpaid</v>
      </c>
      <c r="G18" s="19" t="str">
        <f t="shared" si="0"/>
        <v/>
      </c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2" t="s">
        <v>42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7" t="s">
        <v>159</v>
      </c>
      <c r="C23" s="17" t="s">
        <v>158</v>
      </c>
      <c r="D23" s="17" t="s">
        <v>12</v>
      </c>
      <c r="E23" s="17" t="s">
        <v>43</v>
      </c>
      <c r="F23" s="17" t="s">
        <v>44</v>
      </c>
      <c r="G23" s="10"/>
      <c r="H23" s="10"/>
      <c r="I23" s="10"/>
      <c r="J23" s="10"/>
      <c r="K23" s="10"/>
      <c r="L23" s="10"/>
    </row>
    <row r="24" spans="1:12" x14ac:dyDescent="0.25">
      <c r="A24" s="10"/>
      <c r="B24" s="17" t="s">
        <v>45</v>
      </c>
      <c r="C24" s="17" t="s">
        <v>15</v>
      </c>
      <c r="D24" s="17" t="s">
        <v>16</v>
      </c>
      <c r="E24" s="17" t="s">
        <v>46</v>
      </c>
      <c r="F24" s="20">
        <v>1250</v>
      </c>
      <c r="G24" s="10"/>
      <c r="H24" s="10"/>
      <c r="I24" s="10"/>
      <c r="J24" s="10"/>
      <c r="K24" s="10"/>
      <c r="L24" s="10"/>
    </row>
    <row r="25" spans="1:12" x14ac:dyDescent="0.25">
      <c r="A25" s="10"/>
      <c r="B25" s="17" t="s">
        <v>47</v>
      </c>
      <c r="C25" s="17" t="s">
        <v>18</v>
      </c>
      <c r="D25" s="17" t="s">
        <v>19</v>
      </c>
      <c r="E25" s="17" t="s">
        <v>48</v>
      </c>
      <c r="F25" s="20">
        <v>480.5</v>
      </c>
      <c r="G25" s="10"/>
      <c r="H25" s="10"/>
      <c r="I25" s="10"/>
      <c r="J25" s="10"/>
      <c r="K25" s="10"/>
      <c r="L25" s="10"/>
    </row>
    <row r="26" spans="1:12" x14ac:dyDescent="0.25">
      <c r="A26" s="10"/>
      <c r="B26" s="17" t="s">
        <v>49</v>
      </c>
      <c r="C26" s="17" t="s">
        <v>21</v>
      </c>
      <c r="D26" s="17" t="s">
        <v>22</v>
      </c>
      <c r="E26" s="17" t="s">
        <v>31</v>
      </c>
      <c r="F26" s="20">
        <v>3200</v>
      </c>
      <c r="G26" s="10"/>
      <c r="H26" s="10"/>
      <c r="I26" s="10"/>
      <c r="J26" s="10"/>
      <c r="K26" s="10"/>
      <c r="L26" s="10"/>
    </row>
    <row r="27" spans="1:12" x14ac:dyDescent="0.25">
      <c r="A27" s="10"/>
      <c r="B27" s="17" t="s">
        <v>50</v>
      </c>
      <c r="C27" s="17" t="s">
        <v>27</v>
      </c>
      <c r="D27" s="17" t="s">
        <v>16</v>
      </c>
      <c r="E27" s="17" t="s">
        <v>51</v>
      </c>
      <c r="F27" s="20">
        <v>640.25</v>
      </c>
      <c r="G27" s="10"/>
      <c r="H27" s="10"/>
      <c r="I27" s="10"/>
      <c r="J27" s="10"/>
      <c r="K27" s="10"/>
      <c r="L27" s="10"/>
    </row>
    <row r="28" spans="1:12" x14ac:dyDescent="0.25">
      <c r="A28" s="10"/>
      <c r="B28" s="17" t="s">
        <v>52</v>
      </c>
      <c r="C28" s="17" t="s">
        <v>32</v>
      </c>
      <c r="D28" s="17" t="s">
        <v>22</v>
      </c>
      <c r="E28" s="17" t="s">
        <v>53</v>
      </c>
      <c r="F28" s="20">
        <v>1500</v>
      </c>
      <c r="G28" s="10"/>
      <c r="H28" s="10"/>
      <c r="I28" s="10"/>
      <c r="J28" s="10"/>
      <c r="K28" s="10"/>
      <c r="L28" s="10"/>
    </row>
    <row r="29" spans="1:12" x14ac:dyDescent="0.25">
      <c r="A29" s="10"/>
      <c r="B29" s="17" t="s">
        <v>54</v>
      </c>
      <c r="C29" s="17" t="s">
        <v>37</v>
      </c>
      <c r="D29" s="17" t="s">
        <v>19</v>
      </c>
      <c r="E29" s="17" t="s">
        <v>55</v>
      </c>
      <c r="F29" s="20">
        <v>190</v>
      </c>
      <c r="G29" s="10"/>
      <c r="H29" s="10"/>
      <c r="I29" s="10"/>
      <c r="J29" s="10"/>
      <c r="K29" s="10"/>
      <c r="L29" s="10"/>
    </row>
    <row r="30" spans="1:12" x14ac:dyDescent="0.25">
      <c r="A30" s="10"/>
      <c r="B30" s="17" t="s">
        <v>56</v>
      </c>
      <c r="C30" s="17" t="s">
        <v>57</v>
      </c>
      <c r="D30" s="17" t="s">
        <v>40</v>
      </c>
      <c r="E30" s="17" t="s">
        <v>58</v>
      </c>
      <c r="F30" s="20">
        <v>500</v>
      </c>
      <c r="G30" s="10"/>
      <c r="H30" s="10"/>
      <c r="I30" s="10"/>
      <c r="J30" s="10"/>
      <c r="K30" s="10"/>
      <c r="L30" s="10"/>
    </row>
    <row r="31" spans="1:12" x14ac:dyDescent="0.25">
      <c r="A31" s="10"/>
      <c r="B31" s="17" t="s">
        <v>59</v>
      </c>
      <c r="C31" s="17" t="s">
        <v>24</v>
      </c>
      <c r="D31" s="17" t="s">
        <v>25</v>
      </c>
      <c r="E31" s="17" t="s">
        <v>60</v>
      </c>
      <c r="F31" s="20">
        <v>900</v>
      </c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zoomScaleNormal="100" workbookViewId="0"/>
  </sheetViews>
  <sheetFormatPr defaultRowHeight="15" x14ac:dyDescent="0.25"/>
  <cols>
    <col min="1" max="1" width="9.140625" customWidth="1"/>
    <col min="2" max="2" width="11.42578125" customWidth="1"/>
    <col min="3" max="3" width="23.140625" customWidth="1"/>
    <col min="4" max="4" width="21.140625" customWidth="1"/>
    <col min="5" max="5" width="15.5703125" customWidth="1"/>
    <col min="6" max="8" width="9.140625" customWidth="1"/>
  </cols>
  <sheetData>
    <row r="1" spans="1:12" ht="24.75" customHeight="1" thickBot="1" x14ac:dyDescent="0.45">
      <c r="A1" s="9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.7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 x14ac:dyDescent="0.25">
      <c r="A4" s="12" t="s">
        <v>10</v>
      </c>
      <c r="B4" s="21" t="s">
        <v>150</v>
      </c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2" t="s">
        <v>161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15" t="s">
        <v>63</v>
      </c>
      <c r="C8" s="15" t="s">
        <v>64</v>
      </c>
      <c r="D8" s="22" t="s">
        <v>65</v>
      </c>
      <c r="E8" s="22" t="s">
        <v>14</v>
      </c>
      <c r="F8" s="10"/>
      <c r="G8" s="10"/>
      <c r="H8" s="10"/>
      <c r="I8" s="10"/>
      <c r="J8" s="10"/>
      <c r="K8" s="10"/>
      <c r="L8" s="10"/>
    </row>
    <row r="9" spans="1:12" x14ac:dyDescent="0.25">
      <c r="A9" s="10"/>
      <c r="B9" s="10" t="str" cm="1">
        <f t="array" ref="B9:E12">_xlfn._xlws.FILTER(tbl_Bank[],COUNTIF(tbl_AR[Ref],tbl_Bank[Ref])=0)</f>
        <v>DEP-304</v>
      </c>
      <c r="C9" s="10" t="str">
        <v>Client Delta Works</v>
      </c>
      <c r="D9" s="10" t="str">
        <v>2026-06-08</v>
      </c>
      <c r="E9" s="10">
        <v>920</v>
      </c>
      <c r="F9" s="10"/>
      <c r="G9" s="10"/>
      <c r="H9" s="10"/>
      <c r="I9" s="10"/>
      <c r="J9" s="10"/>
      <c r="K9" s="10"/>
      <c r="L9" s="10"/>
    </row>
    <row r="10" spans="1:12" x14ac:dyDescent="0.25">
      <c r="B10" t="str">
        <v>DEP-306</v>
      </c>
      <c r="C10" t="str">
        <v>Client Evergreen LLC</v>
      </c>
      <c r="D10" t="str">
        <v>2026-06-12</v>
      </c>
      <c r="E10">
        <v>640</v>
      </c>
      <c r="F10" s="10"/>
      <c r="G10" s="10"/>
      <c r="H10" s="10"/>
      <c r="I10" s="10"/>
      <c r="J10" s="10"/>
      <c r="K10" s="10"/>
      <c r="L10" s="10"/>
    </row>
    <row r="11" spans="1:12" x14ac:dyDescent="0.25">
      <c r="B11" t="str">
        <v>DEP-308</v>
      </c>
      <c r="C11" t="str">
        <v>Client Frontier Media</v>
      </c>
      <c r="D11" t="str">
        <v>2026-06-18</v>
      </c>
      <c r="E11">
        <v>2250</v>
      </c>
      <c r="F11" s="10"/>
      <c r="G11" s="10"/>
      <c r="H11" s="10"/>
      <c r="I11" s="10"/>
      <c r="J11" s="10"/>
      <c r="K11" s="10"/>
      <c r="L11" s="10"/>
    </row>
    <row r="12" spans="1:12" x14ac:dyDescent="0.25">
      <c r="B12" t="str">
        <v>DEP-310</v>
      </c>
      <c r="C12" t="str">
        <v>Client Harbor Mutual</v>
      </c>
      <c r="D12" t="str">
        <v>2026-06-22</v>
      </c>
      <c r="E12">
        <v>4000</v>
      </c>
      <c r="F12" s="10"/>
      <c r="G12" s="10"/>
      <c r="H12" s="10"/>
      <c r="I12" s="10"/>
      <c r="J12" s="10"/>
      <c r="K12" s="10"/>
      <c r="L12" s="10"/>
    </row>
    <row r="13" spans="1:12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25">
      <c r="A14" s="12" t="s">
        <v>62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25">
      <c r="A16" s="10"/>
      <c r="B16" s="17" t="s">
        <v>151</v>
      </c>
      <c r="C16" s="17" t="s">
        <v>64</v>
      </c>
      <c r="D16" s="17" t="s">
        <v>65</v>
      </c>
      <c r="E16" s="17" t="s">
        <v>14</v>
      </c>
      <c r="F16" s="10"/>
      <c r="G16" s="10"/>
      <c r="H16" s="10"/>
      <c r="J16" s="10"/>
      <c r="K16" s="10"/>
      <c r="L16" s="10"/>
    </row>
    <row r="17" spans="1:12" x14ac:dyDescent="0.25">
      <c r="A17" s="10"/>
      <c r="B17" s="17" t="s">
        <v>66</v>
      </c>
      <c r="C17" s="17" t="s">
        <v>67</v>
      </c>
      <c r="D17" s="17" t="s">
        <v>28</v>
      </c>
      <c r="E17" s="17">
        <v>5000</v>
      </c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7" t="s">
        <v>68</v>
      </c>
      <c r="C18" s="17" t="s">
        <v>69</v>
      </c>
      <c r="D18" s="17" t="s">
        <v>48</v>
      </c>
      <c r="E18" s="17">
        <v>2750</v>
      </c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7" t="s">
        <v>70</v>
      </c>
      <c r="C19" s="17" t="s">
        <v>71</v>
      </c>
      <c r="D19" s="17" t="s">
        <v>31</v>
      </c>
      <c r="E19" s="17">
        <v>1800</v>
      </c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7" t="s">
        <v>72</v>
      </c>
      <c r="C20" s="17" t="s">
        <v>73</v>
      </c>
      <c r="D20" s="17" t="s">
        <v>33</v>
      </c>
      <c r="E20" s="17">
        <v>920</v>
      </c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7" t="s">
        <v>74</v>
      </c>
      <c r="C21" s="17" t="s">
        <v>67</v>
      </c>
      <c r="D21" s="17" t="s">
        <v>36</v>
      </c>
      <c r="E21" s="17">
        <v>1500</v>
      </c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7" t="s">
        <v>75</v>
      </c>
      <c r="C22" s="17" t="s">
        <v>76</v>
      </c>
      <c r="D22" s="17" t="s">
        <v>51</v>
      </c>
      <c r="E22" s="17">
        <v>640</v>
      </c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7" t="s">
        <v>77</v>
      </c>
      <c r="C23" s="17" t="s">
        <v>69</v>
      </c>
      <c r="D23" s="17" t="s">
        <v>53</v>
      </c>
      <c r="E23" s="17">
        <v>3100</v>
      </c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7" t="s">
        <v>78</v>
      </c>
      <c r="C24" s="17" t="s">
        <v>79</v>
      </c>
      <c r="D24" s="17" t="s">
        <v>41</v>
      </c>
      <c r="E24" s="17">
        <v>2250</v>
      </c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7" t="s">
        <v>80</v>
      </c>
      <c r="C25" s="17" t="s">
        <v>71</v>
      </c>
      <c r="D25" s="17" t="s">
        <v>55</v>
      </c>
      <c r="E25" s="17">
        <v>775</v>
      </c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7" t="s">
        <v>81</v>
      </c>
      <c r="C26" s="17" t="s">
        <v>82</v>
      </c>
      <c r="D26" s="17" t="s">
        <v>58</v>
      </c>
      <c r="E26" s="17">
        <v>4000</v>
      </c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2" t="s">
        <v>83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7" t="s">
        <v>152</v>
      </c>
      <c r="C31" s="17" t="s">
        <v>151</v>
      </c>
      <c r="D31" s="17" t="s">
        <v>84</v>
      </c>
      <c r="E31" s="17" t="s">
        <v>65</v>
      </c>
      <c r="F31" s="17" t="s">
        <v>14</v>
      </c>
      <c r="G31" s="10"/>
      <c r="H31" s="10"/>
      <c r="I31" s="10"/>
      <c r="J31" s="10"/>
      <c r="K31" s="10"/>
      <c r="L31" s="10"/>
    </row>
    <row r="32" spans="1:12" x14ac:dyDescent="0.25">
      <c r="A32" s="10"/>
      <c r="B32" s="17" t="s">
        <v>85</v>
      </c>
      <c r="C32" s="17" t="s">
        <v>66</v>
      </c>
      <c r="D32" s="17" t="s">
        <v>86</v>
      </c>
      <c r="E32" s="17" t="s">
        <v>28</v>
      </c>
      <c r="F32" s="17">
        <v>5000</v>
      </c>
      <c r="G32" s="10"/>
      <c r="H32" s="10"/>
      <c r="I32" s="10"/>
      <c r="J32" s="10"/>
      <c r="K32" s="10"/>
      <c r="L32" s="10"/>
    </row>
    <row r="33" spans="1:12" x14ac:dyDescent="0.25">
      <c r="A33" s="10"/>
      <c r="B33" s="17" t="s">
        <v>87</v>
      </c>
      <c r="C33" s="17" t="s">
        <v>68</v>
      </c>
      <c r="D33" s="17" t="s">
        <v>88</v>
      </c>
      <c r="E33" s="17" t="s">
        <v>48</v>
      </c>
      <c r="F33" s="17">
        <v>2750</v>
      </c>
      <c r="G33" s="10"/>
      <c r="H33" s="10"/>
      <c r="I33" s="10"/>
      <c r="J33" s="10"/>
      <c r="K33" s="10"/>
      <c r="L33" s="10"/>
    </row>
    <row r="34" spans="1:12" x14ac:dyDescent="0.25">
      <c r="A34" s="10"/>
      <c r="B34" s="17" t="s">
        <v>89</v>
      </c>
      <c r="C34" s="17" t="s">
        <v>70</v>
      </c>
      <c r="D34" s="17" t="s">
        <v>90</v>
      </c>
      <c r="E34" s="17" t="s">
        <v>31</v>
      </c>
      <c r="F34" s="17">
        <v>1800</v>
      </c>
      <c r="G34" s="10"/>
      <c r="H34" s="10"/>
      <c r="I34" s="10"/>
      <c r="J34" s="10"/>
      <c r="K34" s="10"/>
      <c r="L34" s="10"/>
    </row>
    <row r="35" spans="1:12" x14ac:dyDescent="0.25">
      <c r="A35" s="10"/>
      <c r="B35" s="17" t="s">
        <v>91</v>
      </c>
      <c r="C35" s="17" t="s">
        <v>74</v>
      </c>
      <c r="D35" s="17" t="s">
        <v>86</v>
      </c>
      <c r="E35" s="17" t="s">
        <v>36</v>
      </c>
      <c r="F35" s="17">
        <v>1500</v>
      </c>
      <c r="G35" s="10"/>
      <c r="H35" s="10"/>
      <c r="I35" s="10"/>
      <c r="J35" s="10"/>
      <c r="K35" s="10"/>
      <c r="L35" s="10"/>
    </row>
    <row r="36" spans="1:12" x14ac:dyDescent="0.25">
      <c r="A36" s="10"/>
      <c r="B36" s="17" t="s">
        <v>92</v>
      </c>
      <c r="C36" s="17" t="s">
        <v>77</v>
      </c>
      <c r="D36" s="17" t="s">
        <v>88</v>
      </c>
      <c r="E36" s="17" t="s">
        <v>53</v>
      </c>
      <c r="F36" s="17">
        <v>3100</v>
      </c>
      <c r="G36" s="10"/>
      <c r="H36" s="10"/>
      <c r="I36" s="10"/>
      <c r="J36" s="10"/>
      <c r="K36" s="10"/>
      <c r="L36" s="10"/>
    </row>
    <row r="37" spans="1:12" x14ac:dyDescent="0.25">
      <c r="A37" s="10"/>
      <c r="B37" s="17" t="s">
        <v>93</v>
      </c>
      <c r="C37" s="17" t="s">
        <v>80</v>
      </c>
      <c r="D37" s="17" t="s">
        <v>90</v>
      </c>
      <c r="E37" s="17" t="s">
        <v>55</v>
      </c>
      <c r="F37" s="17">
        <v>775</v>
      </c>
      <c r="G37" s="10"/>
      <c r="H37" s="10"/>
      <c r="I37" s="10"/>
      <c r="J37" s="10"/>
      <c r="K37" s="10"/>
      <c r="L37" s="10"/>
    </row>
    <row r="38" spans="1:12" x14ac:dyDescent="0.25">
      <c r="A38" s="10"/>
      <c r="B38" s="17" t="s">
        <v>94</v>
      </c>
      <c r="C38" s="17" t="s">
        <v>95</v>
      </c>
      <c r="D38" s="17" t="s">
        <v>96</v>
      </c>
      <c r="E38" s="17" t="s">
        <v>97</v>
      </c>
      <c r="F38" s="17">
        <v>900</v>
      </c>
      <c r="G38" s="10"/>
      <c r="H38" s="10"/>
      <c r="I38" s="10"/>
      <c r="J38" s="10"/>
      <c r="K38" s="10"/>
      <c r="L38" s="10"/>
    </row>
    <row r="39" spans="1:12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5">
      <c r="F41" s="10"/>
      <c r="G41" s="10"/>
      <c r="H41" s="10"/>
      <c r="I41" s="10"/>
      <c r="J41" s="10"/>
      <c r="K41" s="10"/>
      <c r="L41" s="10"/>
    </row>
    <row r="42" spans="1:12" x14ac:dyDescent="0.25">
      <c r="F42" s="10"/>
      <c r="G42" s="10"/>
      <c r="H42" s="10"/>
      <c r="I42" s="10"/>
      <c r="J42" s="10"/>
      <c r="K42" s="10"/>
      <c r="L42" s="10"/>
    </row>
    <row r="43" spans="1:12" x14ac:dyDescent="0.25">
      <c r="F43" s="10"/>
      <c r="G43" s="10"/>
      <c r="H43" s="10"/>
      <c r="I43" s="10"/>
      <c r="J43" s="10"/>
      <c r="K43" s="10"/>
      <c r="L43" s="10"/>
    </row>
    <row r="44" spans="1:12" x14ac:dyDescent="0.25">
      <c r="F44" s="10"/>
      <c r="G44" s="10"/>
      <c r="H44" s="10"/>
      <c r="I44" s="10"/>
      <c r="J44" s="10"/>
      <c r="K44" s="10"/>
      <c r="L44" s="10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zoomScaleNormal="100" workbookViewId="0"/>
  </sheetViews>
  <sheetFormatPr defaultRowHeight="15" x14ac:dyDescent="0.25"/>
  <cols>
    <col min="1" max="1" width="9.140625" customWidth="1"/>
    <col min="2" max="9" width="20.85546875" customWidth="1"/>
  </cols>
  <sheetData>
    <row r="1" spans="1:12" ht="24.75" customHeight="1" thickBot="1" x14ac:dyDescent="0.45">
      <c r="A1" s="9" t="s">
        <v>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.7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 x14ac:dyDescent="0.25">
      <c r="A4" s="12" t="s">
        <v>10</v>
      </c>
      <c r="B4" s="21" t="s">
        <v>157</v>
      </c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2" t="s">
        <v>162</v>
      </c>
      <c r="B6" s="10"/>
      <c r="C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2"/>
      <c r="B7" s="10"/>
      <c r="C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22" t="s">
        <v>154</v>
      </c>
      <c r="C8" s="22" t="s">
        <v>155</v>
      </c>
      <c r="E8" s="10"/>
      <c r="F8" s="10"/>
      <c r="G8" s="10"/>
      <c r="H8" s="10"/>
      <c r="I8" s="10"/>
      <c r="J8" s="10"/>
      <c r="K8" s="10"/>
      <c r="L8" s="10"/>
    </row>
    <row r="9" spans="1:12" x14ac:dyDescent="0.25">
      <c r="B9" s="16" t="str" cm="1">
        <f t="array" ref="B9:B10">_xlfn._xlws.FILTER(GL[Tran ID],COUNTIF(bank[Tran ID],GL[Tran ID])=0)</f>
        <v>T-1007</v>
      </c>
      <c r="C9" s="16" t="str" cm="1">
        <f t="array" ref="C9:C10">_xlfn._xlws.FILTER(bank[Tran ID],COUNTIF(GL[Tran ID],bank[Tran ID])=0)</f>
        <v>T-1013</v>
      </c>
      <c r="E9" s="10"/>
      <c r="F9" s="10"/>
      <c r="G9" s="10"/>
      <c r="H9" s="10"/>
      <c r="I9" s="10"/>
      <c r="J9" s="10"/>
      <c r="K9" s="10"/>
      <c r="L9" s="10"/>
    </row>
    <row r="10" spans="1:12" x14ac:dyDescent="0.25">
      <c r="B10" s="10" t="str">
        <v>T-1012</v>
      </c>
      <c r="C10" s="10" t="str">
        <v>T-1014</v>
      </c>
      <c r="E10" s="10"/>
      <c r="F10" s="10"/>
      <c r="G10" s="10"/>
      <c r="H10" s="10"/>
      <c r="I10" s="10"/>
      <c r="J10" s="10"/>
      <c r="K10" s="10"/>
      <c r="L10" s="10"/>
    </row>
    <row r="11" spans="1:12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25">
      <c r="A13" s="12" t="s">
        <v>99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25">
      <c r="A14" s="10"/>
      <c r="B14" s="17" t="s">
        <v>100</v>
      </c>
      <c r="C14" s="17" t="s">
        <v>101</v>
      </c>
      <c r="D14" s="17" t="s">
        <v>65</v>
      </c>
      <c r="E14" s="17" t="s">
        <v>102</v>
      </c>
      <c r="F14" s="10"/>
      <c r="G14" s="10"/>
      <c r="H14" s="10"/>
      <c r="I14" s="10"/>
      <c r="J14" s="10"/>
      <c r="K14" s="10"/>
      <c r="L14" s="10"/>
    </row>
    <row r="15" spans="1:12" x14ac:dyDescent="0.25">
      <c r="A15" s="10"/>
      <c r="B15" s="17" t="s">
        <v>103</v>
      </c>
      <c r="C15" s="17" t="s">
        <v>104</v>
      </c>
      <c r="D15" s="17" t="s">
        <v>28</v>
      </c>
      <c r="E15" s="17">
        <v>5000</v>
      </c>
      <c r="F15" s="10"/>
      <c r="G15" s="10"/>
      <c r="H15" s="10"/>
      <c r="I15" s="10"/>
      <c r="J15" s="10"/>
      <c r="K15" s="10"/>
      <c r="L15" s="10"/>
    </row>
    <row r="16" spans="1:12" x14ac:dyDescent="0.25">
      <c r="A16" s="10"/>
      <c r="B16" s="17" t="s">
        <v>105</v>
      </c>
      <c r="C16" s="17" t="s">
        <v>106</v>
      </c>
      <c r="D16" s="17" t="s">
        <v>48</v>
      </c>
      <c r="E16" s="17">
        <v>2750</v>
      </c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7" t="s">
        <v>107</v>
      </c>
      <c r="C17" s="17" t="s">
        <v>108</v>
      </c>
      <c r="D17" s="17" t="s">
        <v>31</v>
      </c>
      <c r="E17" s="17">
        <v>1800</v>
      </c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7" t="s">
        <v>109</v>
      </c>
      <c r="C18" s="17" t="s">
        <v>110</v>
      </c>
      <c r="D18" s="17" t="s">
        <v>111</v>
      </c>
      <c r="E18" s="17">
        <v>-4200</v>
      </c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7" t="s">
        <v>112</v>
      </c>
      <c r="C19" s="17" t="s">
        <v>113</v>
      </c>
      <c r="D19" s="17" t="s">
        <v>114</v>
      </c>
      <c r="E19" s="17">
        <v>-3180</v>
      </c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7" t="s">
        <v>115</v>
      </c>
      <c r="C20" s="17" t="s">
        <v>116</v>
      </c>
      <c r="D20" s="17" t="s">
        <v>33</v>
      </c>
      <c r="E20" s="17">
        <v>920</v>
      </c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7" t="s">
        <v>117</v>
      </c>
      <c r="C21" s="17" t="s">
        <v>118</v>
      </c>
      <c r="D21" s="17" t="s">
        <v>119</v>
      </c>
      <c r="E21" s="17">
        <v>-45</v>
      </c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7" t="s">
        <v>120</v>
      </c>
      <c r="C22" s="17" t="s">
        <v>121</v>
      </c>
      <c r="D22" s="17" t="s">
        <v>51</v>
      </c>
      <c r="E22" s="17">
        <v>640</v>
      </c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7" t="s">
        <v>122</v>
      </c>
      <c r="C23" s="17" t="s">
        <v>123</v>
      </c>
      <c r="D23" s="17" t="s">
        <v>41</v>
      </c>
      <c r="E23" s="17">
        <v>2250</v>
      </c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7" t="s">
        <v>124</v>
      </c>
      <c r="C24" s="17" t="s">
        <v>125</v>
      </c>
      <c r="D24" s="17" t="s">
        <v>126</v>
      </c>
      <c r="E24" s="17">
        <v>-1100</v>
      </c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7" t="s">
        <v>127</v>
      </c>
      <c r="C25" s="17" t="s">
        <v>128</v>
      </c>
      <c r="D25" s="17" t="s">
        <v>58</v>
      </c>
      <c r="E25" s="17">
        <v>4000</v>
      </c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7" t="s">
        <v>129</v>
      </c>
      <c r="C26" s="17" t="s">
        <v>130</v>
      </c>
      <c r="D26" s="17" t="s">
        <v>131</v>
      </c>
      <c r="E26" s="17">
        <v>-2500</v>
      </c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2" t="s">
        <v>132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7" t="s">
        <v>100</v>
      </c>
      <c r="C30" s="17" t="s">
        <v>133</v>
      </c>
      <c r="D30" s="17" t="s">
        <v>65</v>
      </c>
      <c r="E30" s="17" t="s">
        <v>134</v>
      </c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7" t="s">
        <v>103</v>
      </c>
      <c r="C31" s="17" t="s">
        <v>135</v>
      </c>
      <c r="D31" s="17" t="s">
        <v>28</v>
      </c>
      <c r="E31" s="17">
        <v>5000</v>
      </c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7" t="s">
        <v>105</v>
      </c>
      <c r="C32" s="17" t="s">
        <v>136</v>
      </c>
      <c r="D32" s="17" t="s">
        <v>48</v>
      </c>
      <c r="E32" s="17">
        <v>2750</v>
      </c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7" t="s">
        <v>107</v>
      </c>
      <c r="C33" s="17" t="s">
        <v>137</v>
      </c>
      <c r="D33" s="17" t="s">
        <v>31</v>
      </c>
      <c r="E33" s="17">
        <v>1800</v>
      </c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7" t="s">
        <v>109</v>
      </c>
      <c r="C34" s="17" t="s">
        <v>138</v>
      </c>
      <c r="D34" s="17" t="s">
        <v>111</v>
      </c>
      <c r="E34" s="17">
        <v>-4200</v>
      </c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7" t="s">
        <v>112</v>
      </c>
      <c r="C35" s="17" t="s">
        <v>139</v>
      </c>
      <c r="D35" s="17" t="s">
        <v>114</v>
      </c>
      <c r="E35" s="17">
        <v>-3180</v>
      </c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7" t="s">
        <v>115</v>
      </c>
      <c r="C36" s="17" t="s">
        <v>140</v>
      </c>
      <c r="D36" s="17" t="s">
        <v>33</v>
      </c>
      <c r="E36" s="17">
        <v>900</v>
      </c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7" t="s">
        <v>120</v>
      </c>
      <c r="C37" s="17" t="s">
        <v>141</v>
      </c>
      <c r="D37" s="17" t="s">
        <v>51</v>
      </c>
      <c r="E37" s="17">
        <v>640</v>
      </c>
      <c r="F37" s="10"/>
      <c r="G37" s="10"/>
      <c r="H37" s="10"/>
      <c r="I37" s="10"/>
      <c r="J37" s="10"/>
      <c r="K37" s="10"/>
      <c r="L37" s="10"/>
    </row>
    <row r="38" spans="1:12" x14ac:dyDescent="0.25">
      <c r="A38" s="10"/>
      <c r="B38" s="17" t="s">
        <v>122</v>
      </c>
      <c r="C38" s="17" t="s">
        <v>142</v>
      </c>
      <c r="D38" s="17" t="s">
        <v>41</v>
      </c>
      <c r="E38" s="17">
        <v>2250</v>
      </c>
      <c r="F38" s="10"/>
      <c r="G38" s="10"/>
      <c r="H38" s="10"/>
      <c r="I38" s="10"/>
      <c r="J38" s="10"/>
      <c r="K38" s="10"/>
      <c r="L38" s="10"/>
    </row>
    <row r="39" spans="1:12" x14ac:dyDescent="0.25">
      <c r="A39" s="10"/>
      <c r="B39" s="17" t="s">
        <v>124</v>
      </c>
      <c r="C39" s="17" t="s">
        <v>143</v>
      </c>
      <c r="D39" s="17" t="s">
        <v>126</v>
      </c>
      <c r="E39" s="17">
        <v>-1100</v>
      </c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7" t="s">
        <v>127</v>
      </c>
      <c r="C40" s="17" t="s">
        <v>144</v>
      </c>
      <c r="D40" s="17" t="s">
        <v>58</v>
      </c>
      <c r="E40" s="17">
        <v>4000</v>
      </c>
      <c r="F40" s="10"/>
      <c r="G40" s="10"/>
      <c r="H40" s="10"/>
      <c r="I40" s="10"/>
      <c r="J40" s="10"/>
      <c r="K40" s="10"/>
      <c r="L40" s="10"/>
    </row>
    <row r="41" spans="1:12" x14ac:dyDescent="0.25">
      <c r="A41" s="10"/>
      <c r="B41" s="17" t="s">
        <v>145</v>
      </c>
      <c r="C41" s="17" t="s">
        <v>146</v>
      </c>
      <c r="D41" s="17" t="s">
        <v>60</v>
      </c>
      <c r="E41" s="17">
        <v>-25</v>
      </c>
      <c r="F41" s="10"/>
      <c r="G41" s="10"/>
      <c r="H41" s="10"/>
      <c r="I41" s="10"/>
      <c r="J41" s="10"/>
      <c r="K41" s="10"/>
      <c r="L41" s="10"/>
    </row>
    <row r="42" spans="1:12" x14ac:dyDescent="0.25">
      <c r="A42" s="10"/>
      <c r="B42" s="17" t="s">
        <v>147</v>
      </c>
      <c r="C42" s="17" t="s">
        <v>148</v>
      </c>
      <c r="D42" s="17" t="s">
        <v>149</v>
      </c>
      <c r="E42" s="17">
        <v>12.4</v>
      </c>
      <c r="F42" s="10"/>
      <c r="G42" s="10"/>
      <c r="H42" s="10"/>
      <c r="I42" s="10"/>
      <c r="J42" s="10"/>
      <c r="K42" s="10"/>
      <c r="L42" s="10"/>
    </row>
    <row r="43" spans="1:1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5"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F47" s="10"/>
      <c r="G47" s="10"/>
      <c r="H47" s="10"/>
      <c r="I47" s="10"/>
      <c r="J47" s="10"/>
      <c r="K47" s="10"/>
      <c r="L47" s="10"/>
    </row>
    <row r="48" spans="1:12" x14ac:dyDescent="0.25">
      <c r="E48" s="16"/>
    </row>
    <row r="49" spans="1:5" x14ac:dyDescent="0.25">
      <c r="E49" s="10"/>
    </row>
    <row r="50" spans="1:5" x14ac:dyDescent="0.25">
      <c r="B50" s="10"/>
      <c r="C50" s="10"/>
      <c r="D50" s="10"/>
      <c r="E50" s="10"/>
    </row>
    <row r="51" spans="1:5" x14ac:dyDescent="0.25">
      <c r="B51" s="10"/>
      <c r="C51" s="10"/>
      <c r="D51" s="10"/>
      <c r="E51" s="10"/>
    </row>
    <row r="52" spans="1:5" x14ac:dyDescent="0.25">
      <c r="A52" t="s">
        <v>153</v>
      </c>
    </row>
  </sheetData>
  <conditionalFormatting sqref="E15:E20">
    <cfRule type="expression" dxfId="0" priority="1">
      <formula>LEFT(C15)="4"</formula>
    </cfRule>
  </conditionalFormatting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Excel U</vt:lpstr>
      <vt:lpstr>Exercise 1</vt:lpstr>
      <vt:lpstr>Exercise 2</vt:lpstr>
      <vt:lpstr>Exercise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2026-07-27T14:17:41Z</dcterms:modified>
</cp:coreProperties>
</file>