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429 claude 5 fixing\"/>
    </mc:Choice>
  </mc:AlternateContent>
  <xr:revisionPtr revIDLastSave="0" documentId="13_ncr:1_{C18B47DE-51AC-460A-A0E0-3E2D0EBB80ED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Excel U" sheetId="8" r:id="rId1"/>
    <sheet name="Revenue" sheetId="1" r:id="rId2"/>
    <sheet name="Expenses" sheetId="2" r:id="rId3"/>
    <sheet name="Staff" sheetId="3" r:id="rId4"/>
    <sheet name="KPIs" sheetId="4" r:id="rId5"/>
    <sheet name="Exercise1" sheetId="5" r:id="rId6"/>
    <sheet name="Exercise2" sheetId="6" r:id="rId7"/>
    <sheet name="Exercise3" sheetId="7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0" i="3" l="1"/>
  <c r="B8" i="4" s="1"/>
  <c r="E9" i="3"/>
  <c r="F9" i="3" s="1"/>
  <c r="E8" i="3"/>
  <c r="F8" i="3" s="1"/>
  <c r="F7" i="3"/>
  <c r="E6" i="3"/>
  <c r="F6" i="3" s="1"/>
  <c r="E5" i="3"/>
  <c r="F5" i="3" s="1"/>
  <c r="E4" i="3"/>
  <c r="F4" i="3" s="1"/>
  <c r="E3" i="3"/>
  <c r="G14" i="2"/>
  <c r="E14" i="2"/>
  <c r="D14" i="2"/>
  <c r="C14" i="2"/>
  <c r="B14" i="2"/>
  <c r="F13" i="2"/>
  <c r="H13" i="2" s="1"/>
  <c r="H12" i="2"/>
  <c r="F11" i="2"/>
  <c r="H11" i="2" s="1"/>
  <c r="F10" i="2"/>
  <c r="H10" i="2" s="1"/>
  <c r="H9" i="2"/>
  <c r="F8" i="2"/>
  <c r="H8" i="2" s="1"/>
  <c r="H7" i="2"/>
  <c r="F6" i="2"/>
  <c r="H6" i="2" s="1"/>
  <c r="F5" i="2"/>
  <c r="H4" i="2"/>
  <c r="B21" i="1"/>
  <c r="B20" i="1"/>
  <c r="B19" i="1"/>
  <c r="E16" i="1"/>
  <c r="D16" i="1"/>
  <c r="C16" i="1"/>
  <c r="B16" i="1"/>
  <c r="F15" i="1"/>
  <c r="F14" i="1"/>
  <c r="F13" i="1"/>
  <c r="F11" i="1"/>
  <c r="F10" i="1"/>
  <c r="F9" i="1"/>
  <c r="F7" i="1"/>
  <c r="F6" i="1"/>
  <c r="F4" i="1"/>
  <c r="E10" i="3" l="1"/>
  <c r="F3" i="3"/>
  <c r="F14" i="2"/>
  <c r="H5" i="2"/>
  <c r="B22" i="1"/>
  <c r="F16" i="1"/>
  <c r="B4" i="4" s="1"/>
  <c r="H14" i="2" l="1"/>
  <c r="B5" i="4"/>
  <c r="B9" i="4"/>
  <c r="B10" i="4" l="1"/>
  <c r="B6" i="4"/>
</calcChain>
</file>

<file path=xl/sharedStrings.xml><?xml version="1.0" encoding="utf-8"?>
<sst xmlns="http://schemas.openxmlformats.org/spreadsheetml/2006/main" count="113" uniqueCount="93">
  <si>
    <t>REVENUE SUMMARY - FY2025</t>
  </si>
  <si>
    <t>Month</t>
  </si>
  <si>
    <t>Product A</t>
  </si>
  <si>
    <t>Product B</t>
  </si>
  <si>
    <t>Product C</t>
  </si>
  <si>
    <t>Services</t>
  </si>
  <si>
    <t>Total</t>
  </si>
  <si>
    <t>YoY Growth</t>
  </si>
  <si>
    <t>Notes</t>
  </si>
  <si>
    <t>Jan</t>
  </si>
  <si>
    <t>Includes one-time setup fees</t>
  </si>
  <si>
    <t>Feb</t>
  </si>
  <si>
    <t>Mar</t>
  </si>
  <si>
    <t>Apr</t>
  </si>
  <si>
    <t>May</t>
  </si>
  <si>
    <t>Jun</t>
  </si>
  <si>
    <t>Adjusted for May promo</t>
  </si>
  <si>
    <t>Jul</t>
  </si>
  <si>
    <t>8.2%</t>
  </si>
  <si>
    <t>Aug</t>
  </si>
  <si>
    <t>Sep</t>
  </si>
  <si>
    <t>Oct</t>
  </si>
  <si>
    <t>Nov</t>
  </si>
  <si>
    <t>Dec</t>
  </si>
  <si>
    <t>Includes Q4 accrual of $4,200</t>
  </si>
  <si>
    <t>Quarterly Summary</t>
  </si>
  <si>
    <t>Q1</t>
  </si>
  <si>
    <t>Q2</t>
  </si>
  <si>
    <t>Q3</t>
  </si>
  <si>
    <t>Q4</t>
  </si>
  <si>
    <t>Operating Expenses</t>
  </si>
  <si>
    <t>Category</t>
  </si>
  <si>
    <t>Annual</t>
  </si>
  <si>
    <t>Budget</t>
  </si>
  <si>
    <t>Variance</t>
  </si>
  <si>
    <t>Salaries &amp; Benefits</t>
  </si>
  <si>
    <t>Rent &amp; Utilities</t>
  </si>
  <si>
    <t>Marketing &amp; Advertising</t>
  </si>
  <si>
    <t>Technology &amp; Software</t>
  </si>
  <si>
    <t>Professional Fees</t>
  </si>
  <si>
    <t>Travel &amp; Entertainment</t>
  </si>
  <si>
    <t>Insurance</t>
  </si>
  <si>
    <t>Depreciation</t>
  </si>
  <si>
    <t>Office Supplies</t>
  </si>
  <si>
    <t>Miscellaneous</t>
  </si>
  <si>
    <t>Headcount &amp; Compensation</t>
  </si>
  <si>
    <t>Department</t>
  </si>
  <si>
    <t>Headcount</t>
  </si>
  <si>
    <t>Avg Salary</t>
  </si>
  <si>
    <t>Benefits Rate</t>
  </si>
  <si>
    <t>Total Cost</t>
  </si>
  <si>
    <t>Cost per Head</t>
  </si>
  <si>
    <t>Sales</t>
  </si>
  <si>
    <t>Engineering</t>
  </si>
  <si>
    <t>Marketing</t>
  </si>
  <si>
    <t>Operations</t>
  </si>
  <si>
    <t>Finance</t>
  </si>
  <si>
    <t>HR</t>
  </si>
  <si>
    <t>Executive</t>
  </si>
  <si>
    <t>Note: Benefits rate increase to 30% effective Q3</t>
  </si>
  <si>
    <t>Key Performance Indicators</t>
  </si>
  <si>
    <t>Metric</t>
  </si>
  <si>
    <t>Value</t>
  </si>
  <si>
    <t>Target</t>
  </si>
  <si>
    <t>Status</t>
  </si>
  <si>
    <t>Total Revenue</t>
  </si>
  <si>
    <t>On Track</t>
  </si>
  <si>
    <t>Total Expenses</t>
  </si>
  <si>
    <t>Net Income</t>
  </si>
  <si>
    <t>Gross Margin</t>
  </si>
  <si>
    <t>Below Target</t>
  </si>
  <si>
    <t>Revenue per Employee</t>
  </si>
  <si>
    <t>OpEx Ratio</t>
  </si>
  <si>
    <t>YoY Revenue Growth</t>
  </si>
  <si>
    <t>Exercise 1</t>
  </si>
  <si>
    <t>Excel University</t>
  </si>
  <si>
    <t>Exercise</t>
  </si>
  <si>
    <t>Exercise 2</t>
  </si>
  <si>
    <t>Exercise 3</t>
  </si>
  <si>
    <t>Explain the structure, what each sheet does, how they connect, and summarize the key financial picture.</t>
  </si>
  <si>
    <t xml:space="preserve">Review the entire workbook and all sheets: Revenue, Expenses, Staff, and KPIs. </t>
  </si>
  <si>
    <t xml:space="preserve">Audit this workbook for problems. </t>
  </si>
  <si>
    <t>Look for hardcoded values that should be formulas, inconsistent calculations, fragile references, mixed formatting, hidden assumptions, and anything else that could cause errors or confusion.</t>
  </si>
  <si>
    <t xml:space="preserve">Suggest specific improvements to fix the problems you identified. </t>
  </si>
  <si>
    <t>Provide corrected formulas, recommend consistent formatting, and explain how to make this workbook more reliable and maintainable.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</si>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</sst>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\$#,##0"/>
  </numFmts>
  <fonts count="22" x14ac:knownFonts="1">
    <font>
      <sz val="11"/>
      <color theme="1"/>
      <name val="Calibri"/>
      <family val="2"/>
      <charset val="1"/>
    </font>
    <font>
      <b/>
      <sz val="14"/>
      <color rgb="FF0000FF"/>
      <name val="Times New Roman"/>
      <family val="1"/>
    </font>
    <font>
      <b/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u/>
      <sz val="11"/>
      <name val="Calibri"/>
      <family val="2"/>
    </font>
    <font>
      <b/>
      <sz val="13"/>
      <name val="Arial"/>
      <family val="2"/>
    </font>
    <font>
      <b/>
      <sz val="10"/>
      <color rgb="FFFFFFFF"/>
      <name val="Arial"/>
      <family val="2"/>
    </font>
    <font>
      <b/>
      <sz val="12"/>
      <name val="Calibri"/>
      <family val="2"/>
    </font>
    <font>
      <sz val="9"/>
      <color rgb="FF808080"/>
      <name val="Calibri"/>
      <family val="2"/>
    </font>
    <font>
      <b/>
      <sz val="14"/>
      <name val="Times New Roman"/>
      <family val="1"/>
    </font>
    <font>
      <sz val="11"/>
      <color rgb="FF008000"/>
      <name val="Calibri"/>
      <family val="2"/>
    </font>
    <font>
      <sz val="11"/>
      <color rgb="FFFF0000"/>
      <name val="Calibri"/>
      <family val="2"/>
    </font>
    <font>
      <b/>
      <sz val="18"/>
      <name val="Aptos Narrow"/>
      <family val="2"/>
    </font>
    <font>
      <sz val="14"/>
      <name val="Aptos Narrow"/>
      <family val="2"/>
    </font>
    <font>
      <b/>
      <sz val="11"/>
      <name val="Aptos Narrow"/>
      <family val="2"/>
    </font>
    <font>
      <sz val="11"/>
      <name val="Aptos Narrow"/>
      <family val="2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E2F3"/>
        <bgColor rgb="FFE2EFDA"/>
      </patternFill>
    </fill>
    <fill>
      <patternFill patternType="solid">
        <fgColor rgb="FFE2EFDA"/>
        <bgColor rgb="FFD9E2F3"/>
      </patternFill>
    </fill>
    <fill>
      <patternFill patternType="solid">
        <fgColor rgb="FFC0392B"/>
        <bgColor rgb="FF993366"/>
      </patternFill>
    </fill>
    <fill>
      <patternFill patternType="solid">
        <fgColor rgb="FFFFF2CC"/>
        <bgColor rgb="FFE2EFDA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7" fillId="0" borderId="0"/>
    <xf numFmtId="0" fontId="21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3" borderId="0" xfId="0" applyFont="1" applyFill="1"/>
    <xf numFmtId="0" fontId="2" fillId="0" borderId="0" xfId="0" applyFont="1"/>
    <xf numFmtId="0" fontId="4" fillId="0" borderId="0" xfId="0" applyFont="1"/>
    <xf numFmtId="3" fontId="4" fillId="0" borderId="0" xfId="0" applyNumberFormat="1" applyFont="1"/>
    <xf numFmtId="3" fontId="3" fillId="0" borderId="0" xfId="0" applyNumberFormat="1" applyFont="1"/>
    <xf numFmtId="164" fontId="4" fillId="0" borderId="0" xfId="0" applyNumberFormat="1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4" borderId="0" xfId="0" applyFont="1" applyFill="1" applyAlignment="1">
      <alignment horizontal="center"/>
    </xf>
    <xf numFmtId="0" fontId="8" fillId="0" borderId="0" xfId="0" applyFont="1"/>
    <xf numFmtId="165" fontId="4" fillId="0" borderId="0" xfId="0" applyNumberFormat="1" applyFont="1"/>
    <xf numFmtId="9" fontId="4" fillId="0" borderId="0" xfId="0" applyNumberFormat="1" applyFont="1"/>
    <xf numFmtId="165" fontId="3" fillId="0" borderId="0" xfId="0" applyNumberFormat="1" applyFont="1"/>
    <xf numFmtId="0" fontId="9" fillId="0" borderId="0" xfId="0" applyFont="1"/>
    <xf numFmtId="0" fontId="10" fillId="0" borderId="0" xfId="0" applyFont="1"/>
    <xf numFmtId="0" fontId="2" fillId="5" borderId="0" xfId="0" applyFont="1" applyFill="1"/>
    <xf numFmtId="0" fontId="11" fillId="0" borderId="0" xfId="0" applyFont="1"/>
    <xf numFmtId="165" fontId="0" fillId="0" borderId="0" xfId="0" applyNumberFormat="1"/>
    <xf numFmtId="0" fontId="12" fillId="0" borderId="0" xfId="0" applyFont="1"/>
    <xf numFmtId="164" fontId="0" fillId="0" borderId="0" xfId="0" applyNumberForma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8" fillId="0" borderId="1" xfId="1" applyFont="1" applyBorder="1"/>
    <xf numFmtId="0" fontId="17" fillId="0" borderId="1" xfId="1" applyBorder="1"/>
    <xf numFmtId="0" fontId="17" fillId="0" borderId="0" xfId="1"/>
    <xf numFmtId="0" fontId="19" fillId="0" borderId="0" xfId="1" applyFont="1"/>
    <xf numFmtId="0" fontId="20" fillId="0" borderId="0" xfId="1" applyFont="1"/>
    <xf numFmtId="0" fontId="21" fillId="0" borderId="0" xfId="2"/>
  </cellXfs>
  <cellStyles count="3">
    <cellStyle name="Hyperlink 2" xfId="2" xr:uid="{0672DD6A-F097-4938-8C8C-8B37001ECF2F}"/>
    <cellStyle name="Normal" xfId="0" builtinId="0"/>
    <cellStyle name="Normal 2" xfId="1" xr:uid="{8C53B58D-FF3D-4AB2-A9F2-37F797F404FE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E2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000"/>
      <rgbColor rgb="FFFF9900"/>
      <rgbColor rgb="FFED7D31"/>
      <rgbColor rgb="FF666699"/>
      <rgbColor rgb="FF70AD47"/>
      <rgbColor rgb="FF003366"/>
      <rgbColor rgb="FF339966"/>
      <rgbColor rgb="FF003300"/>
      <rgbColor rgb="FF333300"/>
      <rgbColor rgb="FFC0392B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912D7-E1AC-4660-85EA-0B4499ECBCD3}">
  <sheetPr codeName="Sheet2"/>
  <dimension ref="A1:G13"/>
  <sheetViews>
    <sheetView tabSelected="1" workbookViewId="0">
      <selection activeCell="I18" sqref="I18"/>
    </sheetView>
  </sheetViews>
  <sheetFormatPr defaultRowHeight="15.75" x14ac:dyDescent="0.25"/>
  <cols>
    <col min="1" max="16384" width="9.140625" style="30"/>
  </cols>
  <sheetData>
    <row r="1" spans="1:7" ht="24" thickBot="1" x14ac:dyDescent="0.4">
      <c r="A1" s="28" t="s">
        <v>85</v>
      </c>
      <c r="B1" s="29"/>
      <c r="C1" s="29"/>
      <c r="D1" s="29"/>
      <c r="E1" s="29"/>
      <c r="F1" s="29"/>
      <c r="G1" s="29"/>
    </row>
    <row r="2" spans="1:7" ht="18.75" x14ac:dyDescent="0.3">
      <c r="A2" s="31" t="s">
        <v>75</v>
      </c>
    </row>
    <row r="4" spans="1:7" x14ac:dyDescent="0.25">
      <c r="A4" s="32" t="s">
        <v>75</v>
      </c>
    </row>
    <row r="5" spans="1:7" x14ac:dyDescent="0.25">
      <c r="A5" s="32"/>
      <c r="B5" s="30" t="s">
        <v>86</v>
      </c>
    </row>
    <row r="7" spans="1:7" x14ac:dyDescent="0.25">
      <c r="A7" s="32" t="s">
        <v>87</v>
      </c>
    </row>
    <row r="8" spans="1:7" x14ac:dyDescent="0.25">
      <c r="B8" s="30" t="s">
        <v>88</v>
      </c>
    </row>
    <row r="9" spans="1:7" x14ac:dyDescent="0.25">
      <c r="B9" s="33" t="s">
        <v>89</v>
      </c>
    </row>
    <row r="11" spans="1:7" x14ac:dyDescent="0.25">
      <c r="A11" s="32" t="s">
        <v>90</v>
      </c>
    </row>
    <row r="12" spans="1:7" x14ac:dyDescent="0.25">
      <c r="B12" s="30" t="s">
        <v>91</v>
      </c>
    </row>
    <row r="13" spans="1:7" x14ac:dyDescent="0.25">
      <c r="B13" s="33" t="s">
        <v>92</v>
      </c>
    </row>
  </sheetData>
  <hyperlinks>
    <hyperlink ref="B9" r:id="rId1" xr:uid="{1F38249B-4688-4FF1-8A66-4C3812525352}"/>
    <hyperlink ref="B13" r:id="rId2" xr:uid="{93D5DF2F-3707-40F1-8140-B0A058C27012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472C4"/>
  </sheetPr>
  <dimension ref="A1:H22"/>
  <sheetViews>
    <sheetView zoomScaleNormal="100" workbookViewId="0"/>
  </sheetViews>
  <sheetFormatPr defaultColWidth="8.7109375" defaultRowHeight="15" customHeight="1" x14ac:dyDescent="0.25"/>
  <cols>
    <col min="1" max="1" width="12" customWidth="1"/>
    <col min="2" max="7" width="14" customWidth="1"/>
    <col min="8" max="8" width="30" customWidth="1"/>
  </cols>
  <sheetData>
    <row r="1" spans="1:8" ht="17.25" customHeight="1" x14ac:dyDescent="0.3">
      <c r="A1" s="1" t="s">
        <v>0</v>
      </c>
    </row>
    <row r="3" spans="1:8" ht="15" customHeight="1" x14ac:dyDescent="0.25">
      <c r="A3" s="2" t="s">
        <v>1</v>
      </c>
      <c r="B3" s="2" t="s">
        <v>2</v>
      </c>
      <c r="C3" s="2" t="s">
        <v>3</v>
      </c>
      <c r="D3" s="3" t="s">
        <v>4</v>
      </c>
      <c r="E3" s="3" t="s">
        <v>5</v>
      </c>
      <c r="F3" s="4" t="s">
        <v>6</v>
      </c>
      <c r="G3" s="4" t="s">
        <v>7</v>
      </c>
      <c r="H3" s="4" t="s">
        <v>8</v>
      </c>
    </row>
    <row r="4" spans="1:8" ht="15" customHeight="1" x14ac:dyDescent="0.25">
      <c r="A4" s="5" t="s">
        <v>9</v>
      </c>
      <c r="B4" s="6">
        <v>42000</v>
      </c>
      <c r="C4" s="6">
        <v>28000</v>
      </c>
      <c r="D4" s="6">
        <v>15000</v>
      </c>
      <c r="E4" s="6">
        <v>18500</v>
      </c>
      <c r="F4" s="7">
        <f>SUM(B4:E4)</f>
        <v>103500</v>
      </c>
      <c r="G4" s="8">
        <v>5.6000000000000001E-2</v>
      </c>
      <c r="H4" s="5" t="s">
        <v>10</v>
      </c>
    </row>
    <row r="5" spans="1:8" ht="15" customHeight="1" x14ac:dyDescent="0.25">
      <c r="A5" s="5" t="s">
        <v>11</v>
      </c>
      <c r="B5" s="6">
        <v>38500</v>
      </c>
      <c r="C5" s="6">
        <v>26200</v>
      </c>
      <c r="D5" s="6">
        <v>14200</v>
      </c>
      <c r="E5" s="6">
        <v>17200</v>
      </c>
      <c r="F5" s="7">
        <v>96100</v>
      </c>
      <c r="G5" s="8">
        <v>0.11700000000000001</v>
      </c>
    </row>
    <row r="6" spans="1:8" ht="15" customHeight="1" x14ac:dyDescent="0.25">
      <c r="A6" s="5" t="s">
        <v>12</v>
      </c>
      <c r="B6" s="6">
        <v>45200</v>
      </c>
      <c r="C6" s="6">
        <v>31500</v>
      </c>
      <c r="D6" s="6">
        <v>16800</v>
      </c>
      <c r="E6" s="6">
        <v>19800</v>
      </c>
      <c r="F6" s="7">
        <f>B6+C6+D6+E6</f>
        <v>113300</v>
      </c>
      <c r="G6" s="8">
        <v>0.06</v>
      </c>
    </row>
    <row r="7" spans="1:8" ht="15" customHeight="1" x14ac:dyDescent="0.25">
      <c r="A7" s="5" t="s">
        <v>13</v>
      </c>
      <c r="B7" s="6">
        <v>48100</v>
      </c>
      <c r="C7" s="6">
        <v>33400</v>
      </c>
      <c r="D7" s="6">
        <v>17500</v>
      </c>
      <c r="E7" s="6">
        <v>21000</v>
      </c>
      <c r="F7" s="7">
        <f>SUM(B7:E7)</f>
        <v>120000</v>
      </c>
      <c r="G7" s="8">
        <v>0.11899999999999999</v>
      </c>
    </row>
    <row r="8" spans="1:8" ht="15" customHeight="1" x14ac:dyDescent="0.25">
      <c r="A8" s="5" t="s">
        <v>14</v>
      </c>
      <c r="B8" s="6">
        <v>51300</v>
      </c>
      <c r="C8" s="6">
        <v>35100</v>
      </c>
      <c r="D8" s="6">
        <v>18200</v>
      </c>
      <c r="E8" s="6">
        <v>22400</v>
      </c>
      <c r="F8" s="7">
        <v>127000</v>
      </c>
      <c r="G8" s="8">
        <v>0.127</v>
      </c>
    </row>
    <row r="9" spans="1:8" ht="15" customHeight="1" x14ac:dyDescent="0.25">
      <c r="A9" s="5" t="s">
        <v>15</v>
      </c>
      <c r="B9" s="6">
        <v>47800</v>
      </c>
      <c r="C9" s="6">
        <v>32800</v>
      </c>
      <c r="D9" s="6">
        <v>17100</v>
      </c>
      <c r="E9" s="6">
        <v>20800</v>
      </c>
      <c r="F9" s="7">
        <f>SUM(B9:E9)</f>
        <v>118500</v>
      </c>
      <c r="G9" s="8">
        <v>0.12</v>
      </c>
      <c r="H9" s="5" t="s">
        <v>16</v>
      </c>
    </row>
    <row r="10" spans="1:8" ht="15" customHeight="1" x14ac:dyDescent="0.25">
      <c r="A10" s="5" t="s">
        <v>17</v>
      </c>
      <c r="B10" s="6">
        <v>44200</v>
      </c>
      <c r="C10" s="6">
        <v>30100</v>
      </c>
      <c r="D10" s="6">
        <v>15800</v>
      </c>
      <c r="E10" s="6">
        <v>19200</v>
      </c>
      <c r="F10" s="7">
        <f>SUM(B10:D10)</f>
        <v>90100</v>
      </c>
      <c r="G10" s="5" t="s">
        <v>18</v>
      </c>
    </row>
    <row r="11" spans="1:8" ht="15" customHeight="1" x14ac:dyDescent="0.25">
      <c r="A11" s="5" t="s">
        <v>19</v>
      </c>
      <c r="B11" s="6">
        <v>46500</v>
      </c>
      <c r="C11" s="6">
        <v>31900</v>
      </c>
      <c r="D11" s="6">
        <v>16400</v>
      </c>
      <c r="E11" s="6">
        <v>20100</v>
      </c>
      <c r="F11" s="7">
        <f>SUM(B11:E11)</f>
        <v>114900</v>
      </c>
      <c r="G11" s="8">
        <v>8.4000000000000005E-2</v>
      </c>
    </row>
    <row r="12" spans="1:8" ht="15" customHeight="1" x14ac:dyDescent="0.25">
      <c r="A12" s="5" t="s">
        <v>20</v>
      </c>
      <c r="B12" s="6">
        <v>52100</v>
      </c>
      <c r="C12" s="6">
        <v>34600</v>
      </c>
      <c r="D12" s="6">
        <v>17900</v>
      </c>
      <c r="E12" s="6">
        <v>21800</v>
      </c>
      <c r="F12" s="7">
        <v>126400</v>
      </c>
      <c r="G12" s="8">
        <v>8.7999999999999995E-2</v>
      </c>
    </row>
    <row r="13" spans="1:8" ht="15" customHeight="1" x14ac:dyDescent="0.25">
      <c r="A13" s="5" t="s">
        <v>21</v>
      </c>
      <c r="B13" s="6">
        <v>55800</v>
      </c>
      <c r="C13" s="6">
        <v>37200</v>
      </c>
      <c r="D13" s="6">
        <v>19100</v>
      </c>
      <c r="E13" s="6">
        <v>23500</v>
      </c>
      <c r="F13" s="7">
        <f>SUM(B13:E13)</f>
        <v>135600</v>
      </c>
      <c r="G13" s="8">
        <v>0.11799999999999999</v>
      </c>
    </row>
    <row r="14" spans="1:8" ht="15" customHeight="1" x14ac:dyDescent="0.25">
      <c r="A14" s="5" t="s">
        <v>22</v>
      </c>
      <c r="B14" s="6">
        <v>58200</v>
      </c>
      <c r="C14" s="6">
        <v>39500</v>
      </c>
      <c r="D14" s="6">
        <v>20500</v>
      </c>
      <c r="E14" s="6">
        <v>25000</v>
      </c>
      <c r="F14" s="7">
        <f>SUM(B14:E14)</f>
        <v>143200</v>
      </c>
      <c r="G14" s="8">
        <v>0.13700000000000001</v>
      </c>
    </row>
    <row r="15" spans="1:8" ht="15" customHeight="1" x14ac:dyDescent="0.25">
      <c r="A15" s="5" t="s">
        <v>23</v>
      </c>
      <c r="B15" s="6">
        <v>62400</v>
      </c>
      <c r="C15" s="6">
        <v>41800</v>
      </c>
      <c r="D15" s="6">
        <v>22000</v>
      </c>
      <c r="E15" s="6">
        <v>26800</v>
      </c>
      <c r="F15" s="7">
        <f>SUM(B15:E15)</f>
        <v>153000</v>
      </c>
      <c r="G15" s="8">
        <v>0.113</v>
      </c>
      <c r="H15" s="5" t="s">
        <v>24</v>
      </c>
    </row>
    <row r="16" spans="1:8" ht="15" customHeight="1" x14ac:dyDescent="0.25">
      <c r="A16" s="9" t="s">
        <v>6</v>
      </c>
      <c r="B16" s="7">
        <f>SUM(B4:B15)</f>
        <v>592100</v>
      </c>
      <c r="C16" s="7">
        <f>SUM(C4:C15)</f>
        <v>402100</v>
      </c>
      <c r="D16" s="7">
        <f>SUM(D4:D15)</f>
        <v>210500</v>
      </c>
      <c r="E16" s="7">
        <f>SUM(E4:E15)</f>
        <v>256100</v>
      </c>
      <c r="F16" s="7">
        <f>SUM(F4:F15)</f>
        <v>1441600</v>
      </c>
    </row>
    <row r="18" spans="1:2" ht="15" customHeight="1" x14ac:dyDescent="0.25">
      <c r="A18" s="10" t="s">
        <v>25</v>
      </c>
    </row>
    <row r="19" spans="1:2" ht="15" customHeight="1" x14ac:dyDescent="0.25">
      <c r="A19" s="5" t="s">
        <v>26</v>
      </c>
      <c r="B19" s="6">
        <f>SUM(F4:F6)</f>
        <v>312900</v>
      </c>
    </row>
    <row r="20" spans="1:2" ht="15" customHeight="1" x14ac:dyDescent="0.25">
      <c r="A20" s="5" t="s">
        <v>27</v>
      </c>
      <c r="B20" s="6">
        <f>SUM(F7:F9)</f>
        <v>365500</v>
      </c>
    </row>
    <row r="21" spans="1:2" ht="15" customHeight="1" x14ac:dyDescent="0.25">
      <c r="A21" s="5" t="s">
        <v>28</v>
      </c>
      <c r="B21" s="6">
        <f>SUM(F10:F12)</f>
        <v>331400</v>
      </c>
    </row>
    <row r="22" spans="1:2" ht="15" customHeight="1" x14ac:dyDescent="0.25">
      <c r="A22" s="5" t="s">
        <v>29</v>
      </c>
      <c r="B22" s="6">
        <f>SUM(F13:F15)</f>
        <v>431800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392B"/>
  </sheetPr>
  <dimension ref="A1:H14"/>
  <sheetViews>
    <sheetView zoomScaleNormal="100" workbookViewId="0"/>
  </sheetViews>
  <sheetFormatPr defaultColWidth="8.7109375" defaultRowHeight="15" customHeight="1" x14ac:dyDescent="0.25"/>
  <cols>
    <col min="1" max="1" width="26" customWidth="1"/>
    <col min="2" max="8" width="13" customWidth="1"/>
  </cols>
  <sheetData>
    <row r="1" spans="1:8" ht="15.75" customHeight="1" x14ac:dyDescent="0.25">
      <c r="A1" s="11" t="s">
        <v>30</v>
      </c>
    </row>
    <row r="3" spans="1:8" ht="15" customHeight="1" x14ac:dyDescent="0.25">
      <c r="A3" s="12" t="s">
        <v>31</v>
      </c>
      <c r="B3" s="12" t="s">
        <v>26</v>
      </c>
      <c r="C3" s="12" t="s">
        <v>27</v>
      </c>
      <c r="D3" s="12" t="s">
        <v>28</v>
      </c>
      <c r="E3" s="12" t="s">
        <v>29</v>
      </c>
      <c r="F3" s="12" t="s">
        <v>32</v>
      </c>
      <c r="G3" s="12" t="s">
        <v>33</v>
      </c>
      <c r="H3" s="12" t="s">
        <v>34</v>
      </c>
    </row>
    <row r="4" spans="1:8" ht="15" customHeight="1" x14ac:dyDescent="0.25">
      <c r="A4" s="5" t="s">
        <v>35</v>
      </c>
      <c r="B4" s="6">
        <v>320000</v>
      </c>
      <c r="C4" s="6">
        <v>325000</v>
      </c>
      <c r="D4" s="6">
        <v>330000</v>
      </c>
      <c r="E4" s="6">
        <v>340000</v>
      </c>
      <c r="F4" s="7">
        <v>1315000</v>
      </c>
      <c r="G4" s="6">
        <v>1280000</v>
      </c>
      <c r="H4" s="6">
        <f>G4-F4</f>
        <v>-35000</v>
      </c>
    </row>
    <row r="5" spans="1:8" ht="15" customHeight="1" x14ac:dyDescent="0.25">
      <c r="A5" s="5" t="s">
        <v>36</v>
      </c>
      <c r="B5" s="6">
        <v>42000</v>
      </c>
      <c r="C5" s="6">
        <v>42000</v>
      </c>
      <c r="D5" s="6">
        <v>43500</v>
      </c>
      <c r="E5" s="6">
        <v>43500</v>
      </c>
      <c r="F5" s="7">
        <f>SUM(B5:E5)</f>
        <v>171000</v>
      </c>
      <c r="G5" s="6">
        <v>165000</v>
      </c>
      <c r="H5" s="6">
        <f>G5-F5</f>
        <v>-6000</v>
      </c>
    </row>
    <row r="6" spans="1:8" ht="15" customHeight="1" x14ac:dyDescent="0.25">
      <c r="A6" s="5" t="s">
        <v>37</v>
      </c>
      <c r="B6" s="6">
        <v>28000</v>
      </c>
      <c r="C6" s="6">
        <v>35000</v>
      </c>
      <c r="D6" s="6">
        <v>22000</v>
      </c>
      <c r="E6" s="6">
        <v>45000</v>
      </c>
      <c r="F6" s="7">
        <f>SUM(B6:E6)</f>
        <v>130000</v>
      </c>
      <c r="G6" s="6">
        <v>120000</v>
      </c>
      <c r="H6" s="6">
        <f>G6-F6</f>
        <v>-10000</v>
      </c>
    </row>
    <row r="7" spans="1:8" ht="15" customHeight="1" x14ac:dyDescent="0.25">
      <c r="A7" s="5" t="s">
        <v>38</v>
      </c>
      <c r="B7" s="6">
        <v>18500</v>
      </c>
      <c r="C7" s="6">
        <v>19200</v>
      </c>
      <c r="D7" s="6">
        <v>21000</v>
      </c>
      <c r="E7" s="6">
        <v>22800</v>
      </c>
      <c r="F7" s="7">
        <v>81500</v>
      </c>
      <c r="G7" s="6">
        <v>78000</v>
      </c>
      <c r="H7" s="6">
        <f>G7-F7</f>
        <v>-3500</v>
      </c>
    </row>
    <row r="8" spans="1:8" ht="15" customHeight="1" x14ac:dyDescent="0.25">
      <c r="A8" s="5" t="s">
        <v>39</v>
      </c>
      <c r="B8" s="6">
        <v>12000</v>
      </c>
      <c r="C8" s="6">
        <v>8500</v>
      </c>
      <c r="D8" s="6">
        <v>15000</v>
      </c>
      <c r="E8" s="6">
        <v>11000</v>
      </c>
      <c r="F8" s="7">
        <f>SUM(B8:E8)</f>
        <v>46500</v>
      </c>
      <c r="G8" s="6">
        <v>52000</v>
      </c>
      <c r="H8" s="6">
        <f>G8-F8</f>
        <v>5500</v>
      </c>
    </row>
    <row r="9" spans="1:8" ht="15" customHeight="1" x14ac:dyDescent="0.25">
      <c r="A9" s="5" t="s">
        <v>40</v>
      </c>
      <c r="B9" s="6">
        <v>8200</v>
      </c>
      <c r="C9" s="6">
        <v>12400</v>
      </c>
      <c r="D9" s="6">
        <v>6800</v>
      </c>
      <c r="E9" s="6">
        <v>14500</v>
      </c>
      <c r="F9" s="7">
        <v>41900</v>
      </c>
      <c r="G9" s="6">
        <v>38000</v>
      </c>
      <c r="H9" s="8">
        <f>(G9-F9)/G9</f>
        <v>-0.10263157894736842</v>
      </c>
    </row>
    <row r="10" spans="1:8" ht="15" customHeight="1" x14ac:dyDescent="0.25">
      <c r="A10" s="5" t="s">
        <v>41</v>
      </c>
      <c r="B10" s="6">
        <v>7500</v>
      </c>
      <c r="C10" s="6">
        <v>7500</v>
      </c>
      <c r="D10" s="6">
        <v>7500</v>
      </c>
      <c r="E10" s="6">
        <v>7500</v>
      </c>
      <c r="F10" s="7">
        <f>B10*4</f>
        <v>30000</v>
      </c>
      <c r="G10" s="6">
        <v>30000</v>
      </c>
      <c r="H10" s="8">
        <f>(G10-F10)/G10</f>
        <v>0</v>
      </c>
    </row>
    <row r="11" spans="1:8" ht="15" customHeight="1" x14ac:dyDescent="0.25">
      <c r="A11" s="5" t="s">
        <v>42</v>
      </c>
      <c r="B11" s="6">
        <v>6200</v>
      </c>
      <c r="C11" s="6">
        <v>6200</v>
      </c>
      <c r="D11" s="6">
        <v>6200</v>
      </c>
      <c r="E11" s="6">
        <v>6200</v>
      </c>
      <c r="F11" s="7">
        <f>SUM(B11:E11)</f>
        <v>24800</v>
      </c>
      <c r="G11" s="6">
        <v>25000</v>
      </c>
      <c r="H11" s="8">
        <f>(G11-F11)/G11</f>
        <v>8.0000000000000002E-3</v>
      </c>
    </row>
    <row r="12" spans="1:8" ht="15" customHeight="1" x14ac:dyDescent="0.25">
      <c r="A12" s="5" t="s">
        <v>43</v>
      </c>
      <c r="B12" s="6">
        <v>3200</v>
      </c>
      <c r="C12" s="6">
        <v>2800</v>
      </c>
      <c r="D12" s="6">
        <v>3500</v>
      </c>
      <c r="E12" s="6">
        <v>4100</v>
      </c>
      <c r="F12" s="7">
        <v>13600</v>
      </c>
      <c r="G12" s="6">
        <v>15000</v>
      </c>
      <c r="H12" s="8">
        <f>(G12-F12)/G12</f>
        <v>9.3333333333333338E-2</v>
      </c>
    </row>
    <row r="13" spans="1:8" ht="15" customHeight="1" x14ac:dyDescent="0.25">
      <c r="A13" s="5" t="s">
        <v>44</v>
      </c>
      <c r="B13" s="6">
        <v>2400</v>
      </c>
      <c r="C13" s="6">
        <v>1800</v>
      </c>
      <c r="D13" s="6">
        <v>3200</v>
      </c>
      <c r="E13" s="6">
        <v>2600</v>
      </c>
      <c r="F13" s="7">
        <f>SUM(B13:E13)</f>
        <v>10000</v>
      </c>
      <c r="G13" s="6">
        <v>12000</v>
      </c>
      <c r="H13" s="8">
        <f>(G13-F13)/G13</f>
        <v>0.16666666666666666</v>
      </c>
    </row>
    <row r="14" spans="1:8" ht="15" customHeight="1" x14ac:dyDescent="0.25">
      <c r="A14" s="9" t="s">
        <v>6</v>
      </c>
      <c r="B14" s="7">
        <f t="shared" ref="B14:G14" si="0">SUM(B4:B13)</f>
        <v>448000</v>
      </c>
      <c r="C14" s="7">
        <f t="shared" si="0"/>
        <v>460400</v>
      </c>
      <c r="D14" s="7">
        <f t="shared" si="0"/>
        <v>458700</v>
      </c>
      <c r="E14" s="7">
        <f t="shared" si="0"/>
        <v>497200</v>
      </c>
      <c r="F14" s="7">
        <f t="shared" si="0"/>
        <v>1864300</v>
      </c>
      <c r="G14" s="7">
        <f t="shared" si="0"/>
        <v>1815000</v>
      </c>
      <c r="H14" s="7">
        <f>G14-F14</f>
        <v>-49300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70AD47"/>
  </sheetPr>
  <dimension ref="A1:F15"/>
  <sheetViews>
    <sheetView zoomScaleNormal="100" workbookViewId="0"/>
  </sheetViews>
  <sheetFormatPr defaultColWidth="8.7109375" defaultRowHeight="15" customHeight="1" x14ac:dyDescent="0.25"/>
  <cols>
    <col min="1" max="1" width="16" customWidth="1"/>
    <col min="2" max="2" width="12" customWidth="1"/>
    <col min="3" max="4" width="14" customWidth="1"/>
    <col min="5" max="5" width="16" customWidth="1"/>
    <col min="6" max="6" width="14" customWidth="1"/>
  </cols>
  <sheetData>
    <row r="1" spans="1:6" ht="15" customHeight="1" x14ac:dyDescent="0.25">
      <c r="A1" s="13" t="s">
        <v>45</v>
      </c>
    </row>
    <row r="2" spans="1:6" ht="15" customHeight="1" x14ac:dyDescent="0.25">
      <c r="A2" s="3" t="s">
        <v>46</v>
      </c>
      <c r="B2" s="3" t="s">
        <v>47</v>
      </c>
      <c r="C2" s="3" t="s">
        <v>48</v>
      </c>
      <c r="D2" s="3" t="s">
        <v>49</v>
      </c>
      <c r="E2" s="3" t="s">
        <v>50</v>
      </c>
      <c r="F2" s="3" t="s">
        <v>51</v>
      </c>
    </row>
    <row r="3" spans="1:6" ht="15" customHeight="1" x14ac:dyDescent="0.25">
      <c r="A3" s="5" t="s">
        <v>52</v>
      </c>
      <c r="B3" s="5">
        <v>12</v>
      </c>
      <c r="C3" s="14">
        <v>85000</v>
      </c>
      <c r="D3" s="15">
        <v>0.28000000000000003</v>
      </c>
      <c r="E3" s="14">
        <f>B3*C3*(1+D3)</f>
        <v>1305600</v>
      </c>
      <c r="F3" s="14">
        <f t="shared" ref="F3:F9" si="0">E3/B3</f>
        <v>108800</v>
      </c>
    </row>
    <row r="4" spans="1:6" ht="15" customHeight="1" x14ac:dyDescent="0.25">
      <c r="A4" s="5" t="s">
        <v>53</v>
      </c>
      <c r="B4" s="5">
        <v>18</v>
      </c>
      <c r="C4" s="14">
        <v>105000</v>
      </c>
      <c r="D4" s="15">
        <v>0.32</v>
      </c>
      <c r="E4" s="14">
        <f>B4*C4*(1+D4)</f>
        <v>2494800</v>
      </c>
      <c r="F4" s="14">
        <f t="shared" si="0"/>
        <v>138600</v>
      </c>
    </row>
    <row r="5" spans="1:6" ht="15" customHeight="1" x14ac:dyDescent="0.25">
      <c r="A5" s="5" t="s">
        <v>54</v>
      </c>
      <c r="B5" s="5">
        <v>6</v>
      </c>
      <c r="C5" s="14">
        <v>78000</v>
      </c>
      <c r="D5" s="15">
        <v>0.28000000000000003</v>
      </c>
      <c r="E5" s="14">
        <f>B5*C5*(1+0.28)</f>
        <v>599040</v>
      </c>
      <c r="F5" s="14">
        <f t="shared" si="0"/>
        <v>99840</v>
      </c>
    </row>
    <row r="6" spans="1:6" ht="15" customHeight="1" x14ac:dyDescent="0.25">
      <c r="A6" s="5" t="s">
        <v>55</v>
      </c>
      <c r="B6" s="5">
        <v>8</v>
      </c>
      <c r="C6" s="14">
        <v>72000</v>
      </c>
      <c r="D6" s="15">
        <v>0.28000000000000003</v>
      </c>
      <c r="E6" s="14">
        <f>B6*C6*(1+D6)</f>
        <v>737280</v>
      </c>
      <c r="F6" s="14">
        <f t="shared" si="0"/>
        <v>92160</v>
      </c>
    </row>
    <row r="7" spans="1:6" ht="15" customHeight="1" x14ac:dyDescent="0.25">
      <c r="A7" s="5" t="s">
        <v>56</v>
      </c>
      <c r="B7" s="5">
        <v>4</v>
      </c>
      <c r="C7" s="14">
        <v>92000</v>
      </c>
      <c r="D7" s="15">
        <v>0.28000000000000003</v>
      </c>
      <c r="E7" s="14">
        <v>471040</v>
      </c>
      <c r="F7" s="14">
        <f t="shared" si="0"/>
        <v>117760</v>
      </c>
    </row>
    <row r="8" spans="1:6" ht="15" customHeight="1" x14ac:dyDescent="0.25">
      <c r="A8" s="5" t="s">
        <v>57</v>
      </c>
      <c r="B8" s="5">
        <v>3</v>
      </c>
      <c r="C8" s="14">
        <v>75000</v>
      </c>
      <c r="D8" s="15">
        <v>0.28000000000000003</v>
      </c>
      <c r="E8" s="14">
        <f>B8*C8*(1+D8)</f>
        <v>288000</v>
      </c>
      <c r="F8" s="14">
        <f t="shared" si="0"/>
        <v>96000</v>
      </c>
    </row>
    <row r="9" spans="1:6" ht="15" customHeight="1" x14ac:dyDescent="0.25">
      <c r="A9" s="5" t="s">
        <v>58</v>
      </c>
      <c r="B9" s="5">
        <v>4</v>
      </c>
      <c r="C9" s="14">
        <v>185000</v>
      </c>
      <c r="D9" s="15">
        <v>0.35</v>
      </c>
      <c r="E9" s="14">
        <f>B9*C9*(1+D9)</f>
        <v>999000.00000000012</v>
      </c>
      <c r="F9" s="14">
        <f t="shared" si="0"/>
        <v>249750.00000000003</v>
      </c>
    </row>
    <row r="10" spans="1:6" ht="15" customHeight="1" x14ac:dyDescent="0.25">
      <c r="A10" s="9" t="s">
        <v>6</v>
      </c>
      <c r="B10" s="9">
        <f>SUM(B3:B9)</f>
        <v>55</v>
      </c>
      <c r="E10" s="16">
        <f>SUM(E3:E9)</f>
        <v>6894760</v>
      </c>
    </row>
    <row r="15" spans="1:6" ht="15" customHeight="1" x14ac:dyDescent="0.25">
      <c r="A15" s="17" t="s">
        <v>59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D11"/>
  <sheetViews>
    <sheetView zoomScaleNormal="100" workbookViewId="0"/>
  </sheetViews>
  <sheetFormatPr defaultColWidth="8.7109375" defaultRowHeight="15" customHeight="1" x14ac:dyDescent="0.25"/>
  <cols>
    <col min="1" max="1" width="24" customWidth="1"/>
    <col min="2" max="3" width="16" customWidth="1"/>
    <col min="4" max="4" width="14" customWidth="1"/>
  </cols>
  <sheetData>
    <row r="1" spans="1:4" ht="17.25" customHeight="1" x14ac:dyDescent="0.3">
      <c r="A1" s="18" t="s">
        <v>60</v>
      </c>
    </row>
    <row r="3" spans="1:4" ht="15" customHeight="1" x14ac:dyDescent="0.25">
      <c r="A3" s="19" t="s">
        <v>61</v>
      </c>
      <c r="B3" s="19" t="s">
        <v>62</v>
      </c>
      <c r="C3" s="19" t="s">
        <v>63</v>
      </c>
      <c r="D3" s="19" t="s">
        <v>64</v>
      </c>
    </row>
    <row r="4" spans="1:4" ht="15" customHeight="1" x14ac:dyDescent="0.25">
      <c r="A4" s="5" t="s">
        <v>65</v>
      </c>
      <c r="B4" s="14">
        <f>Revenue!F16</f>
        <v>1441600</v>
      </c>
      <c r="C4" s="14">
        <v>2000000</v>
      </c>
      <c r="D4" s="20" t="s">
        <v>66</v>
      </c>
    </row>
    <row r="5" spans="1:4" ht="15" customHeight="1" x14ac:dyDescent="0.25">
      <c r="A5" s="5" t="s">
        <v>67</v>
      </c>
      <c r="B5" s="14">
        <f>Expenses!F14</f>
        <v>1864300</v>
      </c>
      <c r="C5" s="14">
        <v>1800000</v>
      </c>
      <c r="D5" s="20" t="s">
        <v>66</v>
      </c>
    </row>
    <row r="6" spans="1:4" ht="15" customHeight="1" x14ac:dyDescent="0.25">
      <c r="A6" s="5" t="s">
        <v>68</v>
      </c>
      <c r="B6" s="21">
        <f>B4-B5</f>
        <v>-422700</v>
      </c>
      <c r="C6" s="14">
        <v>200000</v>
      </c>
      <c r="D6" s="20" t="s">
        <v>66</v>
      </c>
    </row>
    <row r="7" spans="1:4" ht="15" customHeight="1" x14ac:dyDescent="0.25">
      <c r="A7" s="5" t="s">
        <v>69</v>
      </c>
      <c r="B7" s="8">
        <v>0.68</v>
      </c>
      <c r="C7" s="8">
        <v>0.7</v>
      </c>
      <c r="D7" s="22" t="s">
        <v>70</v>
      </c>
    </row>
    <row r="8" spans="1:4" ht="15" customHeight="1" x14ac:dyDescent="0.25">
      <c r="A8" s="5" t="s">
        <v>47</v>
      </c>
      <c r="B8" s="6">
        <f>Staff!B10</f>
        <v>55</v>
      </c>
      <c r="C8" s="6">
        <v>55</v>
      </c>
      <c r="D8" s="20" t="s">
        <v>66</v>
      </c>
    </row>
    <row r="9" spans="1:4" ht="15" customHeight="1" x14ac:dyDescent="0.25">
      <c r="A9" s="5" t="s">
        <v>71</v>
      </c>
      <c r="B9" s="21">
        <f>B4/B8</f>
        <v>26210.909090909092</v>
      </c>
      <c r="C9" s="14">
        <v>36000</v>
      </c>
      <c r="D9" s="20" t="s">
        <v>66</v>
      </c>
    </row>
    <row r="10" spans="1:4" ht="15" customHeight="1" x14ac:dyDescent="0.25">
      <c r="A10" s="5" t="s">
        <v>72</v>
      </c>
      <c r="B10" s="23">
        <f>B5/B4</f>
        <v>1.2932158712541622</v>
      </c>
      <c r="C10" s="8">
        <v>0.6</v>
      </c>
      <c r="D10" s="20" t="s">
        <v>66</v>
      </c>
    </row>
    <row r="11" spans="1:4" ht="15" customHeight="1" x14ac:dyDescent="0.25">
      <c r="A11" s="5" t="s">
        <v>73</v>
      </c>
      <c r="B11" s="8">
        <v>9.1999999999999998E-2</v>
      </c>
      <c r="C11" s="8">
        <v>0.1</v>
      </c>
      <c r="D11" s="22" t="s">
        <v>70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ED7D31"/>
  </sheetPr>
  <dimension ref="A1:B5"/>
  <sheetViews>
    <sheetView zoomScaleNormal="100" workbookViewId="0"/>
  </sheetViews>
  <sheetFormatPr defaultColWidth="8.7109375" defaultRowHeight="15" customHeight="1" x14ac:dyDescent="0.25"/>
  <cols>
    <col min="1" max="1" width="14" customWidth="1"/>
    <col min="2" max="2" width="10.5703125" customWidth="1"/>
  </cols>
  <sheetData>
    <row r="1" spans="1:2" ht="24" x14ac:dyDescent="0.4">
      <c r="A1" s="24" t="s">
        <v>74</v>
      </c>
    </row>
    <row r="2" spans="1:2" ht="18.75" x14ac:dyDescent="0.3">
      <c r="A2" s="25" t="s">
        <v>75</v>
      </c>
    </row>
    <row r="4" spans="1:2" x14ac:dyDescent="0.25">
      <c r="A4" s="26" t="s">
        <v>76</v>
      </c>
      <c r="B4" s="27" t="s">
        <v>80</v>
      </c>
    </row>
    <row r="5" spans="1:2" ht="15" customHeight="1" x14ac:dyDescent="0.25">
      <c r="B5" t="s">
        <v>79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ED7D31"/>
  </sheetPr>
  <dimension ref="A1:B5"/>
  <sheetViews>
    <sheetView zoomScaleNormal="100" workbookViewId="0"/>
  </sheetViews>
  <sheetFormatPr defaultColWidth="8.7109375" defaultRowHeight="15" customHeight="1" x14ac:dyDescent="0.25"/>
  <cols>
    <col min="1" max="1" width="14" customWidth="1"/>
    <col min="2" max="2" width="10.5703125" customWidth="1"/>
  </cols>
  <sheetData>
    <row r="1" spans="1:2" ht="24" x14ac:dyDescent="0.4">
      <c r="A1" s="24" t="s">
        <v>77</v>
      </c>
    </row>
    <row r="2" spans="1:2" ht="18.75" x14ac:dyDescent="0.3">
      <c r="A2" s="25" t="s">
        <v>75</v>
      </c>
    </row>
    <row r="4" spans="1:2" x14ac:dyDescent="0.25">
      <c r="A4" s="26" t="s">
        <v>76</v>
      </c>
      <c r="B4" s="27" t="s">
        <v>81</v>
      </c>
    </row>
    <row r="5" spans="1:2" ht="15" customHeight="1" x14ac:dyDescent="0.25">
      <c r="B5" t="s">
        <v>82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ED7D31"/>
  </sheetPr>
  <dimension ref="A1:B5"/>
  <sheetViews>
    <sheetView zoomScaleNormal="100" workbookViewId="0"/>
  </sheetViews>
  <sheetFormatPr defaultColWidth="8.7109375" defaultRowHeight="15" customHeight="1" x14ac:dyDescent="0.25"/>
  <cols>
    <col min="1" max="1" width="14" customWidth="1"/>
    <col min="2" max="2" width="9.85546875" customWidth="1"/>
  </cols>
  <sheetData>
    <row r="1" spans="1:2" ht="24" x14ac:dyDescent="0.4">
      <c r="A1" s="24" t="s">
        <v>78</v>
      </c>
    </row>
    <row r="2" spans="1:2" ht="18.75" x14ac:dyDescent="0.3">
      <c r="A2" s="25" t="s">
        <v>75</v>
      </c>
    </row>
    <row r="4" spans="1:2" x14ac:dyDescent="0.25">
      <c r="A4" s="26" t="s">
        <v>76</v>
      </c>
      <c r="B4" s="27" t="s">
        <v>83</v>
      </c>
    </row>
    <row r="5" spans="1:2" ht="15" customHeight="1" x14ac:dyDescent="0.25">
      <c r="B5" t="s">
        <v>84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Excel U</vt:lpstr>
      <vt:lpstr>Revenue</vt:lpstr>
      <vt:lpstr>Expenses</vt:lpstr>
      <vt:lpstr>Staff</vt:lpstr>
      <vt:lpstr>KPIs</vt:lpstr>
      <vt:lpstr>Exercise1</vt:lpstr>
      <vt:lpstr>Exercise2</vt:lpstr>
      <vt:lpstr>Exercise3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Jeff Lenning</cp:lastModifiedBy>
  <cp:revision>0</cp:revision>
  <dcterms:created xsi:type="dcterms:W3CDTF">2026-02-23T21:51:17Z</dcterms:created>
  <dcterms:modified xsi:type="dcterms:W3CDTF">2026-03-04T18:29:11Z</dcterms:modified>
  <dc:language>en-US</dc:language>
</cp:coreProperties>
</file>